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19200" windowHeight="1159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G333" i="9"/>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F326" i="9"/>
  <c r="E326" i="9"/>
  <c r="B326" i="9" s="1"/>
  <c r="H325" i="9"/>
  <c r="E325" i="9" s="1"/>
  <c r="G325" i="9"/>
  <c r="F325" i="9"/>
  <c r="B325" i="9"/>
  <c r="H324" i="9"/>
  <c r="G324" i="9"/>
  <c r="F324" i="9"/>
  <c r="E324" i="9"/>
  <c r="B324" i="9" s="1"/>
  <c r="H323" i="9"/>
  <c r="E323" i="9" s="1"/>
  <c r="G323" i="9"/>
  <c r="F323" i="9"/>
  <c r="B323" i="9"/>
  <c r="H322" i="9"/>
  <c r="G322" i="9"/>
  <c r="F322" i="9"/>
  <c r="E322" i="9"/>
  <c r="B322" i="9" s="1"/>
  <c r="H321" i="9"/>
  <c r="E321" i="9" s="1"/>
  <c r="G321" i="9"/>
  <c r="F321" i="9"/>
  <c r="B321" i="9"/>
  <c r="H320" i="9"/>
  <c r="G320" i="9"/>
  <c r="F320" i="9"/>
  <c r="E320" i="9"/>
  <c r="B320" i="9" s="1"/>
  <c r="H319" i="9"/>
  <c r="E319" i="9" s="1"/>
  <c r="G319" i="9"/>
  <c r="F319" i="9"/>
  <c r="B319" i="9"/>
  <c r="H318" i="9"/>
  <c r="G318" i="9"/>
  <c r="F318" i="9"/>
  <c r="E318" i="9"/>
  <c r="B318" i="9" s="1"/>
  <c r="H317" i="9"/>
  <c r="E317" i="9" s="1"/>
  <c r="G317" i="9"/>
  <c r="F317" i="9"/>
  <c r="B317" i="9"/>
  <c r="F316" i="9"/>
  <c r="F315" i="9"/>
  <c r="F314" i="9"/>
  <c r="H313" i="9"/>
  <c r="E313" i="9" s="1"/>
  <c r="G313" i="9"/>
  <c r="F313" i="9"/>
  <c r="H312" i="9"/>
  <c r="G312" i="9"/>
  <c r="F312" i="9"/>
  <c r="E312" i="9"/>
  <c r="B312" i="9" s="1"/>
  <c r="H311" i="9"/>
  <c r="G311" i="9"/>
  <c r="F311" i="9"/>
  <c r="F310" i="9"/>
  <c r="F309" i="9"/>
  <c r="F308" i="9"/>
  <c r="F298" i="9" s="1"/>
  <c r="H307" i="9"/>
  <c r="G307" i="9"/>
  <c r="F307" i="9"/>
  <c r="E307" i="9"/>
  <c r="B307" i="9" s="1"/>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E171" i="9" s="1"/>
  <c r="G171" i="9"/>
  <c r="F171" i="9"/>
  <c r="B171" i="9"/>
  <c r="H170" i="9"/>
  <c r="G170" i="9"/>
  <c r="F170" i="9"/>
  <c r="E170" i="9"/>
  <c r="B170" i="9" s="1"/>
  <c r="H169" i="9"/>
  <c r="E169" i="9" s="1"/>
  <c r="G169" i="9"/>
  <c r="F169" i="9"/>
  <c r="B169" i="9"/>
  <c r="H168" i="9"/>
  <c r="G168" i="9"/>
  <c r="F168" i="9"/>
  <c r="E168" i="9"/>
  <c r="B168" i="9" s="1"/>
  <c r="H167" i="9"/>
  <c r="E167" i="9" s="1"/>
  <c r="G167" i="9"/>
  <c r="F167" i="9"/>
  <c r="B167" i="9"/>
  <c r="H166" i="9"/>
  <c r="G166" i="9"/>
  <c r="F166" i="9"/>
  <c r="E166" i="9"/>
  <c r="B166" i="9" s="1"/>
  <c r="H165" i="9"/>
  <c r="E165" i="9" s="1"/>
  <c r="G165" i="9"/>
  <c r="F165" i="9"/>
  <c r="B165" i="9"/>
  <c r="H164" i="9"/>
  <c r="G164" i="9"/>
  <c r="F164" i="9"/>
  <c r="E164" i="9"/>
  <c r="B164" i="9" s="1"/>
  <c r="H163" i="9"/>
  <c r="E163" i="9" s="1"/>
  <c r="G163" i="9"/>
  <c r="F163" i="9"/>
  <c r="B163" i="9"/>
  <c r="H162" i="9"/>
  <c r="G162" i="9"/>
  <c r="F162" i="9"/>
  <c r="E162" i="9"/>
  <c r="B162" i="9" s="1"/>
  <c r="H161" i="9"/>
  <c r="E161" i="9" s="1"/>
  <c r="G161" i="9"/>
  <c r="F161" i="9"/>
  <c r="B161" i="9"/>
  <c r="H160" i="9"/>
  <c r="G160" i="9"/>
  <c r="F160" i="9"/>
  <c r="E160" i="9"/>
  <c r="B160" i="9" s="1"/>
  <c r="H159" i="9"/>
  <c r="E159" i="9" s="1"/>
  <c r="G159" i="9"/>
  <c r="F159" i="9"/>
  <c r="B159" i="9"/>
  <c r="H158" i="9"/>
  <c r="G158" i="9"/>
  <c r="F158" i="9"/>
  <c r="E158" i="9"/>
  <c r="B158" i="9" s="1"/>
  <c r="H157" i="9"/>
  <c r="E157" i="9" s="1"/>
  <c r="G157" i="9"/>
  <c r="F157" i="9"/>
  <c r="B157" i="9"/>
  <c r="F156" i="9"/>
  <c r="H155" i="9"/>
  <c r="E155" i="9" s="1"/>
  <c r="G155" i="9"/>
  <c r="F155" i="9"/>
  <c r="H154" i="9"/>
  <c r="G154" i="9"/>
  <c r="F154" i="9"/>
  <c r="E154" i="9"/>
  <c r="B154" i="9" s="1"/>
  <c r="H153" i="9"/>
  <c r="E153" i="9" s="1"/>
  <c r="G153" i="9"/>
  <c r="F153" i="9"/>
  <c r="H152" i="9"/>
  <c r="G152" i="9"/>
  <c r="F152" i="9"/>
  <c r="E152" i="9"/>
  <c r="B152" i="9" s="1"/>
  <c r="H151" i="9"/>
  <c r="E151" i="9" s="1"/>
  <c r="G151" i="9"/>
  <c r="F151" i="9"/>
  <c r="H150" i="9"/>
  <c r="G150" i="9"/>
  <c r="F150" i="9"/>
  <c r="E150" i="9"/>
  <c r="B150" i="9" s="1"/>
  <c r="H149" i="9"/>
  <c r="E149" i="9" s="1"/>
  <c r="G149" i="9"/>
  <c r="F149" i="9"/>
  <c r="H148" i="9"/>
  <c r="G148" i="9"/>
  <c r="F148" i="9"/>
  <c r="E148" i="9"/>
  <c r="B148" i="9" s="1"/>
  <c r="H147" i="9"/>
  <c r="E147" i="9" s="1"/>
  <c r="G147" i="9"/>
  <c r="F147" i="9"/>
  <c r="H146" i="9"/>
  <c r="G146" i="9"/>
  <c r="F146" i="9"/>
  <c r="E146" i="9"/>
  <c r="B146" i="9" s="1"/>
  <c r="H145" i="9"/>
  <c r="E145" i="9" s="1"/>
  <c r="G145" i="9"/>
  <c r="F145" i="9"/>
  <c r="H144" i="9"/>
  <c r="G144" i="9"/>
  <c r="F144" i="9"/>
  <c r="E144" i="9"/>
  <c r="B144" i="9" s="1"/>
  <c r="H143" i="9"/>
  <c r="E143" i="9" s="1"/>
  <c r="G143" i="9"/>
  <c r="F143" i="9"/>
  <c r="H142" i="9"/>
  <c r="G142" i="9"/>
  <c r="F142" i="9"/>
  <c r="E142" i="9"/>
  <c r="B142" i="9" s="1"/>
  <c r="H141" i="9"/>
  <c r="E141" i="9" s="1"/>
  <c r="G141" i="9"/>
  <c r="F141" i="9"/>
  <c r="H140" i="9"/>
  <c r="G140" i="9"/>
  <c r="F140" i="9"/>
  <c r="E140" i="9"/>
  <c r="B140" i="9" s="1"/>
  <c r="H139" i="9"/>
  <c r="E139" i="9" s="1"/>
  <c r="G139" i="9"/>
  <c r="F139" i="9"/>
  <c r="H138" i="9"/>
  <c r="G138" i="9"/>
  <c r="F138" i="9"/>
  <c r="E138" i="9"/>
  <c r="B138" i="9" s="1"/>
  <c r="H137" i="9"/>
  <c r="E137" i="9" s="1"/>
  <c r="G137" i="9"/>
  <c r="F137" i="9"/>
  <c r="H136" i="9"/>
  <c r="G136" i="9"/>
  <c r="F136" i="9"/>
  <c r="E136" i="9"/>
  <c r="B136" i="9" s="1"/>
  <c r="H135" i="9"/>
  <c r="E135" i="9" s="1"/>
  <c r="G135" i="9"/>
  <c r="F135" i="9"/>
  <c r="H134" i="9"/>
  <c r="G134" i="9"/>
  <c r="F134" i="9"/>
  <c r="E134" i="9"/>
  <c r="B134" i="9" s="1"/>
  <c r="H133" i="9"/>
  <c r="E133" i="9" s="1"/>
  <c r="G133" i="9"/>
  <c r="F133" i="9"/>
  <c r="H132" i="9"/>
  <c r="G132" i="9"/>
  <c r="F132" i="9"/>
  <c r="E132" i="9"/>
  <c r="B132" i="9" s="1"/>
  <c r="H131" i="9"/>
  <c r="E131" i="9" s="1"/>
  <c r="G131" i="9"/>
  <c r="F131" i="9"/>
  <c r="H130" i="9"/>
  <c r="G130" i="9"/>
  <c r="F130" i="9"/>
  <c r="E130" i="9"/>
  <c r="B130" i="9" s="1"/>
  <c r="H129" i="9"/>
  <c r="E129" i="9" s="1"/>
  <c r="G129" i="9"/>
  <c r="F129" i="9"/>
  <c r="H128" i="9"/>
  <c r="G128" i="9"/>
  <c r="F128" i="9"/>
  <c r="E128" i="9"/>
  <c r="B128" i="9" s="1"/>
  <c r="H127" i="9"/>
  <c r="E127" i="9" s="1"/>
  <c r="G127" i="9"/>
  <c r="F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E52" i="9" s="1"/>
  <c r="B52" i="9" s="1"/>
  <c r="G52" i="9"/>
  <c r="F52" i="9"/>
  <c r="H51" i="9"/>
  <c r="E51" i="9" s="1"/>
  <c r="G51" i="9"/>
  <c r="F51" i="9"/>
  <c r="B51" i="9"/>
  <c r="H50" i="9"/>
  <c r="G50" i="9"/>
  <c r="F50" i="9"/>
  <c r="E50" i="9"/>
  <c r="B50" i="9" s="1"/>
  <c r="H49" i="9"/>
  <c r="E49" i="9" s="1"/>
  <c r="G49" i="9"/>
  <c r="F49" i="9"/>
  <c r="B49" i="9"/>
  <c r="H48" i="9"/>
  <c r="G48" i="9"/>
  <c r="F48" i="9"/>
  <c r="E48" i="9"/>
  <c r="B48" i="9" s="1"/>
  <c r="H47" i="9"/>
  <c r="E47" i="9" s="1"/>
  <c r="G47" i="9"/>
  <c r="F47" i="9"/>
  <c r="B47" i="9"/>
  <c r="H46" i="9"/>
  <c r="E46" i="9" s="1"/>
  <c r="B46" i="9" s="1"/>
  <c r="G46" i="9"/>
  <c r="F46" i="9"/>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G37" i="9"/>
  <c r="F37" i="9"/>
  <c r="H36" i="9"/>
  <c r="E36" i="9" s="1"/>
  <c r="B36" i="9" s="1"/>
  <c r="G36" i="9"/>
  <c r="F36" i="9"/>
  <c r="H35" i="9"/>
  <c r="E35" i="9" s="1"/>
  <c r="B35" i="9" s="1"/>
  <c r="G35" i="9"/>
  <c r="F35" i="9"/>
  <c r="H34" i="9"/>
  <c r="E34" i="9" s="1"/>
  <c r="B34" i="9" s="1"/>
  <c r="G34" i="9"/>
  <c r="F34" i="9"/>
  <c r="H33" i="9"/>
  <c r="E33" i="9" s="1"/>
  <c r="G33" i="9"/>
  <c r="F33" i="9"/>
  <c r="B33" i="9"/>
  <c r="H32" i="9"/>
  <c r="E32" i="9" s="1"/>
  <c r="B32" i="9" s="1"/>
  <c r="G32" i="9"/>
  <c r="F32" i="9"/>
  <c r="H31" i="9"/>
  <c r="G31" i="9"/>
  <c r="F31" i="9"/>
  <c r="H30" i="9"/>
  <c r="G30" i="9"/>
  <c r="F30" i="9"/>
  <c r="E30" i="9"/>
  <c r="B30" i="9" s="1"/>
  <c r="H29" i="9"/>
  <c r="E29" i="9" s="1"/>
  <c r="G29" i="9"/>
  <c r="F29" i="9"/>
  <c r="B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C1602" i="1" s="1"/>
  <c r="H1602" i="1" s="1"/>
  <c r="D18" i="8"/>
  <c r="D8" i="8"/>
  <c r="D6" i="8" s="1"/>
  <c r="C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503" i="1" s="1"/>
  <c r="H1503"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31"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H1259" i="1" s="1"/>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3" i="5" s="1"/>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E535" i="4" s="1"/>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D430" i="4" s="1"/>
  <c r="E428" i="4"/>
  <c r="D428" i="4"/>
  <c r="F428" i="4" s="1"/>
  <c r="E427" i="4"/>
  <c r="D422" i="1" s="1"/>
  <c r="D427" i="4"/>
  <c r="D648" i="4" s="1"/>
  <c r="E426" i="4"/>
  <c r="E647" i="4" s="1"/>
  <c r="D641" i="1" s="1"/>
  <c r="D426" i="4"/>
  <c r="D647" i="4" s="1"/>
  <c r="F647" i="4" s="1"/>
  <c r="F421" i="4"/>
  <c r="F420" i="4"/>
  <c r="F419" i="4"/>
  <c r="F416" i="4"/>
  <c r="F415" i="4"/>
  <c r="F414" i="4"/>
  <c r="F413" i="4"/>
  <c r="E412" i="4"/>
  <c r="D407" i="1" s="1"/>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D373" i="4" s="1"/>
  <c r="E373" i="4"/>
  <c r="D368" i="1" s="1"/>
  <c r="F372" i="4"/>
  <c r="F371" i="4"/>
  <c r="F370" i="4"/>
  <c r="F369" i="4"/>
  <c r="F368" i="4"/>
  <c r="F367" i="4"/>
  <c r="E366" i="4"/>
  <c r="D366" i="4"/>
  <c r="F366" i="4" s="1"/>
  <c r="F365" i="4"/>
  <c r="F364" i="4"/>
  <c r="F363" i="4"/>
  <c r="E362" i="4"/>
  <c r="D362" i="4"/>
  <c r="D361" i="4" s="1"/>
  <c r="E361" i="4"/>
  <c r="E360" i="4" s="1"/>
  <c r="D355" i="1"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D310" i="4"/>
  <c r="D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70" i="4" s="1"/>
  <c r="F169" i="4"/>
  <c r="F168" i="4"/>
  <c r="F167" i="4"/>
  <c r="F166" i="4"/>
  <c r="E165" i="4"/>
  <c r="D165" i="4"/>
  <c r="D164" i="4" s="1"/>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G1684" i="1" s="1"/>
  <c r="C1683" i="1"/>
  <c r="H1683" i="1" s="1"/>
  <c r="H1682" i="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2" i="1"/>
  <c r="H1622" i="1" s="1"/>
  <c r="C1620" i="1"/>
  <c r="H1620" i="1" s="1"/>
  <c r="G1619" i="1"/>
  <c r="C1619" i="1"/>
  <c r="H1619" i="1" s="1"/>
  <c r="C1618" i="1"/>
  <c r="H1618" i="1" s="1"/>
  <c r="G1617" i="1"/>
  <c r="C1617" i="1"/>
  <c r="H1617" i="1" s="1"/>
  <c r="C1616" i="1"/>
  <c r="H1616" i="1" s="1"/>
  <c r="G1615" i="1"/>
  <c r="C1615" i="1"/>
  <c r="H1615" i="1" s="1"/>
  <c r="C1614" i="1"/>
  <c r="H1614" i="1" s="1"/>
  <c r="C1613" i="1"/>
  <c r="H1613" i="1" s="1"/>
  <c r="C1612" i="1"/>
  <c r="H1612" i="1" s="1"/>
  <c r="G1611" i="1"/>
  <c r="C1611" i="1"/>
  <c r="H1611" i="1" s="1"/>
  <c r="C1610" i="1"/>
  <c r="H1610" i="1" s="1"/>
  <c r="G1609" i="1"/>
  <c r="C1609" i="1"/>
  <c r="H1609" i="1" s="1"/>
  <c r="C1608" i="1"/>
  <c r="H1608" i="1" s="1"/>
  <c r="G1607" i="1"/>
  <c r="C1607" i="1"/>
  <c r="H1607" i="1" s="1"/>
  <c r="C1606" i="1"/>
  <c r="H1606" i="1" s="1"/>
  <c r="C1605" i="1"/>
  <c r="H1605" i="1" s="1"/>
  <c r="C1604" i="1"/>
  <c r="H1604" i="1" s="1"/>
  <c r="G1603" i="1"/>
  <c r="C1603" i="1"/>
  <c r="H1603" i="1" s="1"/>
  <c r="G1601" i="1"/>
  <c r="C1601" i="1"/>
  <c r="H1601" i="1" s="1"/>
  <c r="C1600" i="1"/>
  <c r="H1600" i="1" s="1"/>
  <c r="G1599" i="1"/>
  <c r="C1599" i="1"/>
  <c r="H1599" i="1" s="1"/>
  <c r="C1598" i="1"/>
  <c r="H1598" i="1" s="1"/>
  <c r="G1597" i="1"/>
  <c r="C1597" i="1"/>
  <c r="H1597" i="1" s="1"/>
  <c r="C1596" i="1"/>
  <c r="H1596" i="1" s="1"/>
  <c r="G1595" i="1"/>
  <c r="C1595" i="1"/>
  <c r="H1595" i="1" s="1"/>
  <c r="C1594" i="1"/>
  <c r="H1594" i="1" s="1"/>
  <c r="G1593" i="1"/>
  <c r="C1593" i="1"/>
  <c r="H1593" i="1" s="1"/>
  <c r="C1592" i="1"/>
  <c r="H1592" i="1" s="1"/>
  <c r="G1591" i="1"/>
  <c r="C1591" i="1"/>
  <c r="H1591" i="1" s="1"/>
  <c r="C1590" i="1"/>
  <c r="H1590" i="1" s="1"/>
  <c r="G1589" i="1"/>
  <c r="C1589" i="1"/>
  <c r="H1589" i="1" s="1"/>
  <c r="C1588" i="1"/>
  <c r="H1588" i="1" s="1"/>
  <c r="G1587" i="1"/>
  <c r="C1587" i="1"/>
  <c r="H1587" i="1" s="1"/>
  <c r="C1586" i="1"/>
  <c r="H1586" i="1" s="1"/>
  <c r="C1584" i="1"/>
  <c r="H1584" i="1" s="1"/>
  <c r="C1582" i="1"/>
  <c r="H1582" i="1" s="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H1538" i="1" s="1"/>
  <c r="C1538" i="1"/>
  <c r="G1538" i="1" s="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C1503" i="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D1400" i="1"/>
  <c r="C1400" i="1"/>
  <c r="D1399" i="1"/>
  <c r="C1399" i="1"/>
  <c r="G1399" i="1" s="1"/>
  <c r="D1398" i="1"/>
  <c r="H1398" i="1" s="1"/>
  <c r="C1398" i="1"/>
  <c r="D1397" i="1"/>
  <c r="C1397" i="1"/>
  <c r="G1397" i="1" s="1"/>
  <c r="D1396" i="1"/>
  <c r="C1396" i="1"/>
  <c r="D1395" i="1"/>
  <c r="C1395" i="1"/>
  <c r="G1395" i="1" s="1"/>
  <c r="D1394" i="1"/>
  <c r="H1394" i="1" s="1"/>
  <c r="C1394" i="1"/>
  <c r="D1393" i="1"/>
  <c r="C1393" i="1"/>
  <c r="G1393" i="1" s="1"/>
  <c r="D1392" i="1"/>
  <c r="C1392" i="1"/>
  <c r="D1391" i="1"/>
  <c r="C1391" i="1"/>
  <c r="G1391" i="1" s="1"/>
  <c r="D1390" i="1"/>
  <c r="H1390" i="1" s="1"/>
  <c r="C1390" i="1"/>
  <c r="D1389" i="1"/>
  <c r="C1389" i="1"/>
  <c r="G1389" i="1" s="1"/>
  <c r="D1388" i="1"/>
  <c r="C1388" i="1"/>
  <c r="D1387" i="1"/>
  <c r="C1387" i="1"/>
  <c r="G1387" i="1" s="1"/>
  <c r="D1386" i="1"/>
  <c r="H1386" i="1" s="1"/>
  <c r="C1386" i="1"/>
  <c r="D1385" i="1"/>
  <c r="C1385" i="1"/>
  <c r="G1385" i="1" s="1"/>
  <c r="D1384" i="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C1376" i="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D1262" i="1"/>
  <c r="H1262" i="1" s="1"/>
  <c r="C1262" i="1"/>
  <c r="G1262" i="1" s="1"/>
  <c r="D1261" i="1"/>
  <c r="H1261" i="1" s="1"/>
  <c r="C1261" i="1"/>
  <c r="C1260" i="1"/>
  <c r="C1259" i="1"/>
  <c r="D1258" i="1"/>
  <c r="H1258" i="1" s="1"/>
  <c r="C1258" i="1"/>
  <c r="G1258" i="1" s="1"/>
  <c r="D1257" i="1"/>
  <c r="H1257" i="1" s="1"/>
  <c r="C1257" i="1"/>
  <c r="D1256" i="1"/>
  <c r="H1256" i="1" s="1"/>
  <c r="C1256"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D1205" i="1"/>
  <c r="H1205" i="1" s="1"/>
  <c r="C1205" i="1"/>
  <c r="G1205" i="1" s="1"/>
  <c r="D1204" i="1"/>
  <c r="H1204" i="1" s="1"/>
  <c r="C1204" i="1"/>
  <c r="G1204" i="1" s="1"/>
  <c r="D1203" i="1"/>
  <c r="C1203" i="1"/>
  <c r="D1202" i="1"/>
  <c r="H1202" i="1" s="1"/>
  <c r="C1202" i="1"/>
  <c r="G1202" i="1" s="1"/>
  <c r="D1201" i="1"/>
  <c r="C1201" i="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D1187" i="1"/>
  <c r="H1187" i="1" s="1"/>
  <c r="C1187" i="1"/>
  <c r="G1187" i="1" s="1"/>
  <c r="D1186" i="1"/>
  <c r="H1186" i="1" s="1"/>
  <c r="C1186" i="1"/>
  <c r="G1186" i="1" s="1"/>
  <c r="D1185" i="1"/>
  <c r="H1185" i="1" s="1"/>
  <c r="C1185" i="1"/>
  <c r="D1184" i="1"/>
  <c r="H1184" i="1" s="1"/>
  <c r="C1184" i="1"/>
  <c r="D1183" i="1"/>
  <c r="H1183" i="1" s="1"/>
  <c r="C1183" i="1"/>
  <c r="D1182" i="1"/>
  <c r="H1182" i="1" s="1"/>
  <c r="C1182" i="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D1091" i="1"/>
  <c r="H1091" i="1" s="1"/>
  <c r="C1091" i="1"/>
  <c r="G1091" i="1" s="1"/>
  <c r="D1090" i="1"/>
  <c r="H1090" i="1" s="1"/>
  <c r="C1090" i="1"/>
  <c r="G1090" i="1" s="1"/>
  <c r="D1089" i="1"/>
  <c r="H1089" i="1" s="1"/>
  <c r="C1089" i="1"/>
  <c r="G1089" i="1" s="1"/>
  <c r="D1088" i="1"/>
  <c r="H1088" i="1" s="1"/>
  <c r="C1088" i="1"/>
  <c r="G1088" i="1" s="1"/>
  <c r="D1087" i="1"/>
  <c r="H1087" i="1" s="1"/>
  <c r="C1087" i="1"/>
  <c r="D1086" i="1"/>
  <c r="H1086" i="1" s="1"/>
  <c r="C1086" i="1"/>
  <c r="G1086" i="1" s="1"/>
  <c r="D1085" i="1"/>
  <c r="H1085" i="1" s="1"/>
  <c r="C1085" i="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D1077" i="1"/>
  <c r="H1077" i="1" s="1"/>
  <c r="C1077" i="1"/>
  <c r="G1077" i="1" s="1"/>
  <c r="D1076" i="1"/>
  <c r="H1076" i="1" s="1"/>
  <c r="C1076" i="1"/>
  <c r="D1075" i="1"/>
  <c r="H1075" i="1" s="1"/>
  <c r="C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D1059" i="1"/>
  <c r="H1059" i="1" s="1"/>
  <c r="C1059" i="1"/>
  <c r="D1058" i="1"/>
  <c r="H1058" i="1" s="1"/>
  <c r="C1058" i="1"/>
  <c r="G1058" i="1" s="1"/>
  <c r="D1057" i="1"/>
  <c r="H1057" i="1" s="1"/>
  <c r="C1057" i="1"/>
  <c r="D1056" i="1"/>
  <c r="H1056" i="1" s="1"/>
  <c r="C1056" i="1"/>
  <c r="G1056" i="1" s="1"/>
  <c r="D1055" i="1"/>
  <c r="H1055" i="1" s="1"/>
  <c r="C1055" i="1"/>
  <c r="D1054" i="1"/>
  <c r="H1054" i="1" s="1"/>
  <c r="C1054" i="1"/>
  <c r="D1053" i="1"/>
  <c r="H1053" i="1" s="1"/>
  <c r="C1053" i="1"/>
  <c r="D1052" i="1"/>
  <c r="H1052" i="1" s="1"/>
  <c r="C1052" i="1"/>
  <c r="D1051" i="1"/>
  <c r="H1051" i="1" s="1"/>
  <c r="C1051" i="1"/>
  <c r="G1051" i="1" s="1"/>
  <c r="D1050" i="1"/>
  <c r="H1050" i="1" s="1"/>
  <c r="C1050" i="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D1042" i="1"/>
  <c r="H1042" i="1" s="1"/>
  <c r="C1042" i="1"/>
  <c r="G1042" i="1" s="1"/>
  <c r="D1041" i="1"/>
  <c r="H1041" i="1" s="1"/>
  <c r="C1041" i="1"/>
  <c r="G1041" i="1" s="1"/>
  <c r="D1040" i="1"/>
  <c r="H1040" i="1" s="1"/>
  <c r="C1040" i="1"/>
  <c r="D1039" i="1"/>
  <c r="H1039" i="1" s="1"/>
  <c r="C1039" i="1"/>
  <c r="D1038" i="1"/>
  <c r="H1038" i="1" s="1"/>
  <c r="C1038" i="1"/>
  <c r="G1038" i="1" s="1"/>
  <c r="D1037" i="1"/>
  <c r="H1037" i="1" s="1"/>
  <c r="C1037" i="1"/>
  <c r="G1037" i="1" s="1"/>
  <c r="D1036" i="1"/>
  <c r="H1036" i="1" s="1"/>
  <c r="C1036" i="1"/>
  <c r="G1036" i="1" s="1"/>
  <c r="D1035" i="1"/>
  <c r="H1035" i="1" s="1"/>
  <c r="C1035" i="1"/>
  <c r="D1034" i="1"/>
  <c r="H1034" i="1" s="1"/>
  <c r="C1034" i="1"/>
  <c r="D1033" i="1"/>
  <c r="H1033" i="1" s="1"/>
  <c r="C1033" i="1"/>
  <c r="D1032" i="1"/>
  <c r="H1032" i="1" s="1"/>
  <c r="C1032" i="1"/>
  <c r="G1032" i="1" s="1"/>
  <c r="D1031" i="1"/>
  <c r="H1031" i="1" s="1"/>
  <c r="C1031" i="1"/>
  <c r="D1030" i="1"/>
  <c r="H1030" i="1" s="1"/>
  <c r="C1030" i="1"/>
  <c r="G1030" i="1" s="1"/>
  <c r="D1029" i="1"/>
  <c r="H1029" i="1" s="1"/>
  <c r="C1029" i="1"/>
  <c r="D1028" i="1"/>
  <c r="H1028" i="1" s="1"/>
  <c r="C1028" i="1"/>
  <c r="G1028" i="1" s="1"/>
  <c r="D1027" i="1"/>
  <c r="H1027" i="1" s="1"/>
  <c r="C1027" i="1"/>
  <c r="D1026" i="1"/>
  <c r="H1026" i="1" s="1"/>
  <c r="C1026" i="1"/>
  <c r="G1026" i="1" s="1"/>
  <c r="D1025" i="1"/>
  <c r="H1025" i="1" s="1"/>
  <c r="C1025" i="1"/>
  <c r="G1025" i="1" s="1"/>
  <c r="C1024" i="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C1017" i="1"/>
  <c r="D1016" i="1"/>
  <c r="H1016" i="1" s="1"/>
  <c r="C1016" i="1"/>
  <c r="G1016" i="1" s="1"/>
  <c r="D1015" i="1"/>
  <c r="H1015" i="1" s="1"/>
  <c r="C1015" i="1"/>
  <c r="G1015" i="1" s="1"/>
  <c r="D1014" i="1"/>
  <c r="H1014" i="1" s="1"/>
  <c r="C1014" i="1"/>
  <c r="G1014" i="1" s="1"/>
  <c r="D1013" i="1"/>
  <c r="H1013" i="1" s="1"/>
  <c r="C1013" i="1"/>
  <c r="G1013" i="1" s="1"/>
  <c r="C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D822" i="1"/>
  <c r="C822" i="1"/>
  <c r="G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D678" i="1"/>
  <c r="C678" i="1"/>
  <c r="D677" i="1"/>
  <c r="C677" i="1"/>
  <c r="D676" i="1"/>
  <c r="C676" i="1"/>
  <c r="D675" i="1"/>
  <c r="C675" i="1"/>
  <c r="H675" i="1" s="1"/>
  <c r="D674" i="1"/>
  <c r="C674" i="1"/>
  <c r="H674" i="1" s="1"/>
  <c r="D673" i="1"/>
  <c r="C673" i="1"/>
  <c r="H673" i="1" s="1"/>
  <c r="D672" i="1"/>
  <c r="C672" i="1"/>
  <c r="H672" i="1" s="1"/>
  <c r="D671" i="1"/>
  <c r="C671" i="1"/>
  <c r="H671" i="1" s="1"/>
  <c r="D670" i="1"/>
  <c r="C670" i="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C642" i="1"/>
  <c r="C641" i="1"/>
  <c r="D636" i="1"/>
  <c r="C636" i="1"/>
  <c r="D635" i="1"/>
  <c r="C635" i="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C422" i="1"/>
  <c r="C421" i="1"/>
  <c r="D416" i="1"/>
  <c r="C416" i="1"/>
  <c r="D415" i="1"/>
  <c r="C415" i="1"/>
  <c r="D414" i="1"/>
  <c r="C414" i="1"/>
  <c r="D411" i="1"/>
  <c r="C411" i="1"/>
  <c r="H411" i="1" s="1"/>
  <c r="D410" i="1"/>
  <c r="C410" i="1"/>
  <c r="H410" i="1" s="1"/>
  <c r="D409" i="1"/>
  <c r="C409" i="1"/>
  <c r="H409" i="1" s="1"/>
  <c r="D408" i="1"/>
  <c r="C408" i="1"/>
  <c r="H408" i="1" s="1"/>
  <c r="C407"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D301" i="1"/>
  <c r="C301" i="1"/>
  <c r="D300" i="1"/>
  <c r="C300" i="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D182" i="1"/>
  <c r="C182" i="1"/>
  <c r="D181" i="1"/>
  <c r="C181" i="1"/>
  <c r="D180" i="1"/>
  <c r="C180" i="1"/>
  <c r="H180" i="1" s="1"/>
  <c r="D179" i="1"/>
  <c r="C179" i="1"/>
  <c r="H179" i="1" s="1"/>
  <c r="D178" i="1"/>
  <c r="C178" i="1"/>
  <c r="D177" i="1"/>
  <c r="C177" i="1"/>
  <c r="H177" i="1" s="1"/>
  <c r="D176" i="1"/>
  <c r="C176" i="1"/>
  <c r="D175" i="1"/>
  <c r="C175" i="1"/>
  <c r="H175" i="1" s="1"/>
  <c r="C174" i="1"/>
  <c r="D173" i="1"/>
  <c r="C173" i="1"/>
  <c r="H173" i="1" s="1"/>
  <c r="D172" i="1"/>
  <c r="C172" i="1"/>
  <c r="H172" i="1" s="1"/>
  <c r="D171" i="1"/>
  <c r="C171" i="1"/>
  <c r="H171" i="1" s="1"/>
  <c r="D170" i="1"/>
  <c r="C170" i="1"/>
  <c r="H170" i="1" s="1"/>
  <c r="D169" i="1"/>
  <c r="C169" i="1"/>
  <c r="H169" i="1" s="1"/>
  <c r="D168" i="1"/>
  <c r="C168" i="1"/>
  <c r="D167" i="1"/>
  <c r="C167" i="1"/>
  <c r="H167" i="1" s="1"/>
  <c r="D166" i="1"/>
  <c r="C166" i="1"/>
  <c r="H166" i="1" s="1"/>
  <c r="D165" i="1"/>
  <c r="C165" i="1"/>
  <c r="H165" i="1" s="1"/>
  <c r="D164" i="1"/>
  <c r="C164" i="1"/>
  <c r="H164" i="1" s="1"/>
  <c r="D163" i="1"/>
  <c r="C163" i="1"/>
  <c r="H163" i="1" s="1"/>
  <c r="D162" i="1"/>
  <c r="C162" i="1"/>
  <c r="H162" i="1" s="1"/>
  <c r="D161" i="1"/>
  <c r="C161" i="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D131" i="1"/>
  <c r="C131" i="1"/>
  <c r="D130"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8"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G60" i="1"/>
  <c r="D60" i="1"/>
  <c r="C60" i="1"/>
  <c r="H60" i="1" s="1"/>
  <c r="D59" i="1"/>
  <c r="C59" i="1"/>
  <c r="H59" i="1" s="1"/>
  <c r="D58" i="1"/>
  <c r="C58" i="1"/>
  <c r="D57" i="1"/>
  <c r="C57" i="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684" i="1" l="1"/>
  <c r="G1681" i="1"/>
  <c r="G1683" i="1"/>
  <c r="G1613" i="1"/>
  <c r="G1605" i="1"/>
  <c r="C1585" i="1"/>
  <c r="H1585" i="1" s="1"/>
  <c r="H1583" i="1"/>
  <c r="G1583" i="1"/>
  <c r="G1585" i="1"/>
  <c r="G1503" i="1"/>
  <c r="F107" i="6"/>
  <c r="H1201" i="1"/>
  <c r="H1203" i="1"/>
  <c r="H1400" i="1"/>
  <c r="H1399" i="1"/>
  <c r="H1397" i="1"/>
  <c r="H1396" i="1"/>
  <c r="H1395" i="1"/>
  <c r="H1393" i="1"/>
  <c r="H1392" i="1"/>
  <c r="H1391" i="1"/>
  <c r="E335" i="9"/>
  <c r="H1389" i="1"/>
  <c r="H1388" i="1"/>
  <c r="H1387" i="1"/>
  <c r="H1385" i="1"/>
  <c r="H1384" i="1"/>
  <c r="G1263" i="1"/>
  <c r="D1260" i="1"/>
  <c r="H1260" i="1" s="1"/>
  <c r="F256" i="5"/>
  <c r="G1259" i="1"/>
  <c r="G1261" i="1"/>
  <c r="G1256" i="1"/>
  <c r="G1257" i="1"/>
  <c r="F252" i="5"/>
  <c r="G1206" i="1"/>
  <c r="G1201" i="1"/>
  <c r="G1203" i="1"/>
  <c r="E337" i="9"/>
  <c r="B337" i="9" s="1"/>
  <c r="G1185" i="1"/>
  <c r="G1188" i="1"/>
  <c r="G1184" i="1"/>
  <c r="G1182" i="1"/>
  <c r="G1183" i="1"/>
  <c r="G1087" i="1"/>
  <c r="G1092" i="1"/>
  <c r="F82" i="5"/>
  <c r="G1085" i="1"/>
  <c r="G1075" i="1"/>
  <c r="G1076" i="1"/>
  <c r="G1078" i="1"/>
  <c r="G1060" i="1"/>
  <c r="G1057" i="1"/>
  <c r="G1059" i="1"/>
  <c r="G1055" i="1"/>
  <c r="G1039" i="1"/>
  <c r="G1033" i="1"/>
  <c r="G1054" i="1"/>
  <c r="G1053" i="1"/>
  <c r="G1050" i="1"/>
  <c r="G1052" i="1"/>
  <c r="F45" i="5"/>
  <c r="G1040" i="1"/>
  <c r="G1043" i="1"/>
  <c r="F35" i="5"/>
  <c r="G1034" i="1"/>
  <c r="G1035" i="1"/>
  <c r="G1031" i="1"/>
  <c r="G1029" i="1"/>
  <c r="G1027" i="1"/>
  <c r="G1024" i="1"/>
  <c r="E12" i="5"/>
  <c r="F19" i="5"/>
  <c r="H670" i="1"/>
  <c r="H731" i="1"/>
  <c r="H717" i="1"/>
  <c r="F236" i="9"/>
  <c r="B236" i="9" s="1"/>
  <c r="H679" i="1"/>
  <c r="H678" i="1"/>
  <c r="H677" i="1"/>
  <c r="H676" i="1"/>
  <c r="H636" i="1"/>
  <c r="H635" i="1"/>
  <c r="H645" i="1"/>
  <c r="H416" i="1"/>
  <c r="H415" i="1"/>
  <c r="H414" i="1"/>
  <c r="H302" i="1"/>
  <c r="H301" i="1"/>
  <c r="H300" i="1"/>
  <c r="H423" i="1"/>
  <c r="H422" i="1"/>
  <c r="H641" i="1"/>
  <c r="D421" i="1"/>
  <c r="H421" i="1" s="1"/>
  <c r="E648" i="4"/>
  <c r="D642" i="1" s="1"/>
  <c r="H642" i="1" s="1"/>
  <c r="H407" i="1"/>
  <c r="F412" i="4"/>
  <c r="H388" i="1"/>
  <c r="H368" i="1"/>
  <c r="H374" i="1"/>
  <c r="F373" i="4"/>
  <c r="F379" i="4"/>
  <c r="H215" i="1"/>
  <c r="H198" i="1"/>
  <c r="H212" i="1"/>
  <c r="H213" i="1"/>
  <c r="E202" i="4"/>
  <c r="D198" i="1" s="1"/>
  <c r="F216" i="4"/>
  <c r="H193" i="1"/>
  <c r="H190" i="1"/>
  <c r="H192" i="1"/>
  <c r="F194" i="4"/>
  <c r="H184" i="1"/>
  <c r="H183" i="1"/>
  <c r="H182" i="1"/>
  <c r="H181" i="1"/>
  <c r="F239" i="9"/>
  <c r="H178" i="1"/>
  <c r="H176" i="1"/>
  <c r="H160" i="1"/>
  <c r="D174" i="1"/>
  <c r="H174" i="1" s="1"/>
  <c r="F237" i="9"/>
  <c r="H150" i="1"/>
  <c r="F154" i="4"/>
  <c r="H133" i="1"/>
  <c r="H130" i="1"/>
  <c r="H131" i="1"/>
  <c r="H132" i="1"/>
  <c r="F134" i="4"/>
  <c r="H102" i="1"/>
  <c r="H108" i="1"/>
  <c r="H113" i="1"/>
  <c r="H78" i="1"/>
  <c r="H79" i="1"/>
  <c r="H81" i="1"/>
  <c r="H64" i="1"/>
  <c r="H65" i="1"/>
  <c r="E49" i="4"/>
  <c r="D45" i="1" s="1"/>
  <c r="F68" i="4"/>
  <c r="H57" i="1"/>
  <c r="H58" i="1"/>
  <c r="E31" i="9"/>
  <c r="B31" i="9" s="1"/>
  <c r="E37" i="9"/>
  <c r="B37" i="9" s="1"/>
  <c r="E311" i="9"/>
  <c r="E327" i="9"/>
  <c r="B327" i="9" s="1"/>
  <c r="E329" i="9"/>
  <c r="B329" i="9" s="1"/>
  <c r="G4" i="1"/>
  <c r="G8" i="1"/>
  <c r="G12" i="1"/>
  <c r="G16" i="1"/>
  <c r="G18" i="1"/>
  <c r="G22" i="1"/>
  <c r="G26" i="1"/>
  <c r="G30" i="1"/>
  <c r="G34" i="1"/>
  <c r="G36" i="1"/>
  <c r="G40" i="1"/>
  <c r="G44" i="1"/>
  <c r="G48" i="1"/>
  <c r="G52" i="1"/>
  <c r="G54" i="1"/>
  <c r="G64" i="1"/>
  <c r="G68"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0" i="1"/>
  <c r="G6" i="1"/>
  <c r="G10" i="1"/>
  <c r="G14" i="1"/>
  <c r="G20" i="1"/>
  <c r="G24" i="1"/>
  <c r="G28" i="1"/>
  <c r="G32" i="1"/>
  <c r="G38" i="1"/>
  <c r="G42" i="1"/>
  <c r="G46" i="1"/>
  <c r="G50" i="1"/>
  <c r="G56" i="1"/>
  <c r="G58" i="1"/>
  <c r="G62" i="1"/>
  <c r="G66" i="1"/>
  <c r="G70" i="1"/>
  <c r="G72"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H161" i="1"/>
  <c r="G161" i="1"/>
  <c r="H168" i="1"/>
  <c r="G168" i="1"/>
  <c r="G162" i="1"/>
  <c r="G163" i="1"/>
  <c r="G164" i="1"/>
  <c r="G165" i="1"/>
  <c r="G166" i="1"/>
  <c r="G167"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H822"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1376" i="1"/>
  <c r="H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01"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2" i="1"/>
  <c r="G1584" i="1"/>
  <c r="G1586" i="1"/>
  <c r="G1588" i="1"/>
  <c r="G1590" i="1"/>
  <c r="G1592" i="1"/>
  <c r="G1594" i="1"/>
  <c r="G1596" i="1"/>
  <c r="G1598" i="1"/>
  <c r="G1600" i="1"/>
  <c r="G1602" i="1"/>
  <c r="G1604" i="1"/>
  <c r="G1606" i="1"/>
  <c r="G1608" i="1"/>
  <c r="G1610" i="1"/>
  <c r="G1612" i="1"/>
  <c r="G1614" i="1"/>
  <c r="G1616" i="1"/>
  <c r="G1618" i="1"/>
  <c r="G1620" i="1"/>
  <c r="G1622" i="1"/>
  <c r="G1624" i="1"/>
  <c r="G1626" i="1"/>
  <c r="G1628" i="1"/>
  <c r="G1630" i="1"/>
  <c r="G1632" i="1"/>
  <c r="G1634" i="1"/>
  <c r="G1636" i="1"/>
  <c r="G1638" i="1"/>
  <c r="G1640" i="1"/>
  <c r="G1642" i="1"/>
  <c r="G1644" i="1"/>
  <c r="E7" i="4"/>
  <c r="D49" i="4"/>
  <c r="F83" i="4"/>
  <c r="F112" i="4"/>
  <c r="E153" i="4"/>
  <c r="F153" i="4" s="1"/>
  <c r="F160" i="4"/>
  <c r="F164" i="4"/>
  <c r="F165" i="4"/>
  <c r="F178" i="4"/>
  <c r="E308" i="4"/>
  <c r="F361" i="4"/>
  <c r="D360" i="4"/>
  <c r="F536" i="4"/>
  <c r="D535" i="4"/>
  <c r="H22" i="3"/>
  <c r="E251" i="5"/>
  <c r="F274" i="5"/>
  <c r="D251" i="5"/>
  <c r="H1541" i="1"/>
  <c r="I1541" i="1" s="1"/>
  <c r="H1542" i="1"/>
  <c r="I1542" i="1" s="1"/>
  <c r="H1543" i="1"/>
  <c r="I1543" i="1" s="1"/>
  <c r="H1544" i="1"/>
  <c r="I1544" i="1" s="1"/>
  <c r="H1545" i="1"/>
  <c r="I1545" i="1" s="1"/>
  <c r="H1546" i="1"/>
  <c r="I1546" i="1" s="1"/>
  <c r="D6" i="4"/>
  <c r="F106" i="4"/>
  <c r="F107" i="4"/>
  <c r="F135" i="4"/>
  <c r="F141" i="4"/>
  <c r="H24" i="9"/>
  <c r="D152" i="4"/>
  <c r="G24" i="9"/>
  <c r="E24" i="9" s="1"/>
  <c r="F202" i="4"/>
  <c r="F203" i="4"/>
  <c r="F231" i="4"/>
  <c r="F309" i="4"/>
  <c r="D308" i="4"/>
  <c r="E418" i="4"/>
  <c r="D413" i="1" s="1"/>
  <c r="F430" i="4"/>
  <c r="D639" i="4"/>
  <c r="E640" i="4"/>
  <c r="D634" i="1" s="1"/>
  <c r="G336" i="9"/>
  <c r="E336" i="9" s="1"/>
  <c r="B336" i="9" s="1"/>
  <c r="F178" i="5"/>
  <c r="D177" i="5"/>
  <c r="F114" i="6"/>
  <c r="H30" i="3"/>
  <c r="D44" i="8"/>
  <c r="G343" i="9" s="1"/>
  <c r="E343" i="9" s="1"/>
  <c r="F263" i="4"/>
  <c r="F310" i="4"/>
  <c r="F322" i="4"/>
  <c r="F362" i="4"/>
  <c r="F374" i="4"/>
  <c r="F426" i="4"/>
  <c r="F431" i="4"/>
  <c r="F467" i="4"/>
  <c r="F523" i="4"/>
  <c r="F537" i="4"/>
  <c r="F585" i="4"/>
  <c r="F607" i="4"/>
  <c r="F8" i="5"/>
  <c r="F70" i="5"/>
  <c r="F120" i="5"/>
  <c r="F136" i="5"/>
  <c r="G315" i="9"/>
  <c r="G316" i="9"/>
  <c r="F150" i="5"/>
  <c r="F181" i="5"/>
  <c r="F197" i="5"/>
  <c r="E338" i="9"/>
  <c r="B338" i="9" s="1"/>
  <c r="F203" i="5"/>
  <c r="E339" i="9"/>
  <c r="B339" i="9" s="1"/>
  <c r="F219" i="5"/>
  <c r="F277" i="5"/>
  <c r="F297" i="5"/>
  <c r="G348" i="9"/>
  <c r="E348" i="9" s="1"/>
  <c r="F5" i="6"/>
  <c r="F115" i="6"/>
  <c r="D141" i="6"/>
  <c r="H310" i="9"/>
  <c r="G309" i="9"/>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E310" i="9" s="1"/>
  <c r="B310"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I10" i="9"/>
  <c r="B127" i="9"/>
  <c r="B131" i="9"/>
  <c r="B135" i="9"/>
  <c r="B139" i="9"/>
  <c r="B143" i="9"/>
  <c r="B147" i="9"/>
  <c r="B151" i="9"/>
  <c r="B155"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427" i="4"/>
  <c r="E88" i="5"/>
  <c r="D1093" i="1" s="1"/>
  <c r="H1093" i="1" s="1"/>
  <c r="E314" i="9"/>
  <c r="B314" i="9" s="1"/>
  <c r="F89" i="5"/>
  <c r="D147" i="5"/>
  <c r="H316" i="9"/>
  <c r="H315" i="9"/>
  <c r="E177" i="5"/>
  <c r="G346" i="9"/>
  <c r="E346" i="9" s="1"/>
  <c r="B129" i="9"/>
  <c r="B133" i="9"/>
  <c r="B137" i="9"/>
  <c r="B141" i="9"/>
  <c r="B145" i="9"/>
  <c r="B149" i="9"/>
  <c r="B153" i="9"/>
  <c r="G207" i="9"/>
  <c r="E207" i="9" s="1"/>
  <c r="B207" i="9" s="1"/>
  <c r="M228" i="9"/>
  <c r="B313"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311" i="9"/>
  <c r="B335" i="9"/>
  <c r="H19" i="9" l="1"/>
  <c r="E19" i="9" s="1"/>
  <c r="B19" i="9" s="1"/>
  <c r="G1260" i="1"/>
  <c r="E7" i="5"/>
  <c r="D1017" i="1"/>
  <c r="F12" i="5"/>
  <c r="G642" i="1"/>
  <c r="G421" i="1"/>
  <c r="F648" i="4"/>
  <c r="B346" i="9"/>
  <c r="E345" i="9"/>
  <c r="I10" i="3" s="1"/>
  <c r="F147" i="5"/>
  <c r="C1152" i="1"/>
  <c r="E180" i="9"/>
  <c r="B180" i="9" s="1"/>
  <c r="F228" i="9"/>
  <c r="B228" i="9" s="1"/>
  <c r="E309" i="9"/>
  <c r="B309" i="9" s="1"/>
  <c r="H31" i="3"/>
  <c r="F141" i="6"/>
  <c r="C1537" i="1"/>
  <c r="E315" i="9"/>
  <c r="B315" i="9" s="1"/>
  <c r="K1481" i="9"/>
  <c r="G344" i="9"/>
  <c r="E344" i="9" s="1"/>
  <c r="B344" i="9" s="1"/>
  <c r="I39" i="3"/>
  <c r="C1621" i="1"/>
  <c r="D176" i="5"/>
  <c r="H24" i="3"/>
  <c r="F177" i="5"/>
  <c r="C1181" i="1"/>
  <c r="D69" i="5"/>
  <c r="D417" i="4"/>
  <c r="F308" i="4"/>
  <c r="C303" i="1"/>
  <c r="H18" i="3"/>
  <c r="D299" i="4"/>
  <c r="C148" i="1"/>
  <c r="D300" i="4"/>
  <c r="H17" i="3"/>
  <c r="D422" i="4"/>
  <c r="C2" i="1"/>
  <c r="H25" i="3"/>
  <c r="F251" i="5"/>
  <c r="C1255" i="1"/>
  <c r="I25" i="3"/>
  <c r="D1255" i="1"/>
  <c r="D640" i="4"/>
  <c r="F535" i="4"/>
  <c r="C529" i="1"/>
  <c r="D418" i="4"/>
  <c r="F360" i="4"/>
  <c r="C355" i="1"/>
  <c r="E417" i="4"/>
  <c r="D412" i="1" s="1"/>
  <c r="D303" i="1"/>
  <c r="F49" i="4"/>
  <c r="C45" i="1"/>
  <c r="E176" i="5"/>
  <c r="D1180" i="1" s="1"/>
  <c r="I24" i="3"/>
  <c r="D1181" i="1"/>
  <c r="B348" i="9"/>
  <c r="E347" i="9"/>
  <c r="E316" i="9"/>
  <c r="B316" i="9" s="1"/>
  <c r="B343" i="9"/>
  <c r="E342" i="9"/>
  <c r="E69" i="5"/>
  <c r="F639" i="4"/>
  <c r="C633" i="1"/>
  <c r="B24" i="9"/>
  <c r="E152" i="4"/>
  <c r="D149" i="1"/>
  <c r="E6" i="4"/>
  <c r="D3" i="1"/>
  <c r="G1093" i="1"/>
  <c r="D1012" i="1" l="1"/>
  <c r="I22" i="3"/>
  <c r="F7" i="5"/>
  <c r="H1017" i="1"/>
  <c r="G1017" i="1"/>
  <c r="H633" i="1"/>
  <c r="G633" i="1"/>
  <c r="E422" i="4"/>
  <c r="F422" i="4" s="1"/>
  <c r="I17" i="3"/>
  <c r="D2" i="1"/>
  <c r="G2" i="1" s="1"/>
  <c r="E299" i="4"/>
  <c r="E300" i="4" s="1"/>
  <c r="I18" i="3"/>
  <c r="D148" i="1"/>
  <c r="H148" i="1" s="1"/>
  <c r="H529" i="1"/>
  <c r="G529" i="1"/>
  <c r="F640" i="4"/>
  <c r="C634" i="1"/>
  <c r="H2" i="1"/>
  <c r="C296" i="1"/>
  <c r="H303" i="1"/>
  <c r="G303" i="1"/>
  <c r="F417" i="4"/>
  <c r="C412" i="1"/>
  <c r="G1181" i="1"/>
  <c r="H1181" i="1"/>
  <c r="G1621" i="1"/>
  <c r="H1621" i="1"/>
  <c r="H11" i="3"/>
  <c r="G1152" i="1"/>
  <c r="H1152" i="1"/>
  <c r="H3" i="1"/>
  <c r="G3" i="1"/>
  <c r="H149" i="1"/>
  <c r="G149" i="1"/>
  <c r="I23" i="3"/>
  <c r="D1074" i="1"/>
  <c r="E6" i="5"/>
  <c r="H45" i="1"/>
  <c r="G45" i="1"/>
  <c r="H355" i="1"/>
  <c r="G355" i="1"/>
  <c r="F418" i="4"/>
  <c r="C413" i="1"/>
  <c r="G1255" i="1"/>
  <c r="H1255" i="1"/>
  <c r="D643" i="4"/>
  <c r="D424" i="4"/>
  <c r="C417" i="1"/>
  <c r="F6" i="4"/>
  <c r="D423" i="4"/>
  <c r="D301" i="4"/>
  <c r="C295" i="1"/>
  <c r="F152" i="4"/>
  <c r="F69" i="5"/>
  <c r="H23" i="3"/>
  <c r="C1074" i="1"/>
  <c r="D6" i="5"/>
  <c r="F176" i="5"/>
  <c r="C1180" i="1"/>
  <c r="H1537" i="1"/>
  <c r="G1537" i="1"/>
  <c r="H9" i="3"/>
  <c r="H1012" i="1" l="1"/>
  <c r="G1012" i="1"/>
  <c r="G148" i="1"/>
  <c r="F299" i="4"/>
  <c r="D296" i="1"/>
  <c r="G296" i="1" s="1"/>
  <c r="F300" i="4"/>
  <c r="K3" i="9"/>
  <c r="I9" i="3"/>
  <c r="G1074" i="1"/>
  <c r="H1074" i="1"/>
  <c r="F301" i="4"/>
  <c r="C297" i="1"/>
  <c r="F424" i="4"/>
  <c r="C419" i="1"/>
  <c r="H299" i="9"/>
  <c r="D1011" i="1"/>
  <c r="H412" i="1"/>
  <c r="G412" i="1"/>
  <c r="H296" i="1"/>
  <c r="H413" i="1"/>
  <c r="G413" i="1"/>
  <c r="G1180" i="1"/>
  <c r="H1180" i="1"/>
  <c r="G299" i="9"/>
  <c r="G306" i="9"/>
  <c r="E306" i="9" s="1"/>
  <c r="B306" i="9" s="1"/>
  <c r="F6" i="5"/>
  <c r="C1011" i="1"/>
  <c r="D644" i="4"/>
  <c r="D425" i="4"/>
  <c r="C418" i="1"/>
  <c r="G20" i="9"/>
  <c r="D645" i="4"/>
  <c r="C637" i="1"/>
  <c r="N3" i="9"/>
  <c r="I11" i="3"/>
  <c r="H634" i="1"/>
  <c r="G634" i="1"/>
  <c r="E301" i="4"/>
  <c r="D297" i="1" s="1"/>
  <c r="E423" i="4"/>
  <c r="D295" i="1"/>
  <c r="G295" i="1" s="1"/>
  <c r="E643" i="4"/>
  <c r="D417" i="1"/>
  <c r="H417" i="1" s="1"/>
  <c r="E299" i="9" l="1"/>
  <c r="B299" i="9" s="1"/>
  <c r="G417" i="1"/>
  <c r="H295" i="1"/>
  <c r="D637" i="1"/>
  <c r="H637" i="1" s="1"/>
  <c r="H20" i="9"/>
  <c r="E20" i="9" s="1"/>
  <c r="B20" i="9" s="1"/>
  <c r="E644" i="4"/>
  <c r="E645" i="4" s="1"/>
  <c r="E425" i="4"/>
  <c r="D420" i="1" s="1"/>
  <c r="D418" i="1"/>
  <c r="H418" i="1" s="1"/>
  <c r="F645" i="4"/>
  <c r="C639" i="1"/>
  <c r="C420" i="1"/>
  <c r="H8" i="3"/>
  <c r="G1011" i="1"/>
  <c r="H1011" i="1"/>
  <c r="E424" i="4"/>
  <c r="D419" i="1" s="1"/>
  <c r="G419" i="1" s="1"/>
  <c r="F643" i="4"/>
  <c r="F423" i="4"/>
  <c r="D646" i="4"/>
  <c r="C638" i="1"/>
  <c r="H297" i="1"/>
  <c r="G297" i="1"/>
  <c r="F644" i="4" l="1"/>
  <c r="H419" i="1"/>
  <c r="G418" i="1"/>
  <c r="G637" i="1"/>
  <c r="D650" i="4"/>
  <c r="C640" i="1"/>
  <c r="H420" i="1"/>
  <c r="G420" i="1"/>
  <c r="D649" i="4"/>
  <c r="D639" i="1"/>
  <c r="G639" i="1" s="1"/>
  <c r="M3" i="9"/>
  <c r="F425" i="4"/>
  <c r="E646" i="4"/>
  <c r="D638" i="1"/>
  <c r="H638" i="1" s="1"/>
  <c r="G638" i="1" l="1"/>
  <c r="E650" i="4"/>
  <c r="F650" i="4" s="1"/>
  <c r="D640" i="1"/>
  <c r="G640" i="1" s="1"/>
  <c r="H19" i="3"/>
  <c r="F649" i="4"/>
  <c r="C643" i="1"/>
  <c r="H639" i="1"/>
  <c r="F646" i="4"/>
  <c r="H334" i="9"/>
  <c r="G334" i="9"/>
  <c r="E649" i="4"/>
  <c r="H20" i="3"/>
  <c r="C644" i="1"/>
  <c r="H640" i="1" l="1"/>
  <c r="G297" i="9"/>
  <c r="E297" i="9" s="1"/>
  <c r="B297" i="9" s="1"/>
  <c r="I19" i="3"/>
  <c r="D643" i="1"/>
  <c r="G643" i="1" s="1"/>
  <c r="E334" i="9"/>
  <c r="H643" i="1"/>
  <c r="I20" i="3"/>
  <c r="D644" i="1"/>
  <c r="H7" i="3" l="1"/>
  <c r="J3" i="9" s="1"/>
  <c r="G644" i="1"/>
  <c r="B334" i="9"/>
  <c r="E298" i="9"/>
  <c r="I8" i="3" s="1"/>
  <c r="H644" i="1"/>
  <c r="G295" i="9" l="1"/>
  <c r="L293" i="9"/>
  <c r="F293" i="9" s="1"/>
  <c r="H295" i="9"/>
  <c r="H18" i="9"/>
  <c r="H22" i="9"/>
  <c r="H21" i="9"/>
  <c r="G18" i="9"/>
  <c r="I17" i="9"/>
  <c r="G17" i="9"/>
  <c r="L16" i="9"/>
  <c r="G16" i="9"/>
  <c r="M15" i="9"/>
  <c r="H15" i="9"/>
  <c r="G22" i="9"/>
  <c r="J5" i="9"/>
  <c r="K6" i="9"/>
  <c r="I8" i="9"/>
  <c r="J9" i="9"/>
  <c r="K10" i="9"/>
  <c r="I12" i="9"/>
  <c r="J13" i="9"/>
  <c r="I5" i="9"/>
  <c r="J6" i="9"/>
  <c r="K7" i="9"/>
  <c r="I9" i="9"/>
  <c r="J10" i="9"/>
  <c r="K11" i="9"/>
  <c r="I13" i="9"/>
  <c r="G15" i="9"/>
  <c r="E15" i="9" s="1"/>
  <c r="H16" i="9"/>
  <c r="H17" i="9"/>
  <c r="I6" i="9"/>
  <c r="J7" i="9"/>
  <c r="K8" i="9"/>
  <c r="J11" i="9"/>
  <c r="K12" i="9"/>
  <c r="K5" i="9"/>
  <c r="I7" i="9"/>
  <c r="J8" i="9"/>
  <c r="K9" i="9"/>
  <c r="I11" i="9"/>
  <c r="E11" i="9" s="1"/>
  <c r="B11" i="9" s="1"/>
  <c r="J12" i="9"/>
  <c r="K13" i="9"/>
  <c r="L15" i="9"/>
  <c r="F15" i="9" s="1"/>
  <c r="M16" i="9"/>
  <c r="J17" i="9"/>
  <c r="G21" i="9"/>
  <c r="E21" i="9" l="1"/>
  <c r="B21" i="9" s="1"/>
  <c r="E18" i="9"/>
  <c r="B18" i="9" s="1"/>
  <c r="E7" i="9"/>
  <c r="B7" i="9" s="1"/>
  <c r="E6" i="9"/>
  <c r="B6" i="9" s="1"/>
  <c r="E10" i="9"/>
  <c r="B10" i="9" s="1"/>
  <c r="E22" i="9"/>
  <c r="B22" i="9" s="1"/>
  <c r="E13" i="9"/>
  <c r="B13" i="9" s="1"/>
  <c r="E5" i="9"/>
  <c r="E12" i="9"/>
  <c r="B12" i="9" s="1"/>
  <c r="F16" i="9"/>
  <c r="F14" i="9" s="1"/>
  <c r="B293" i="9"/>
  <c r="F23" i="9"/>
  <c r="B15" i="9"/>
  <c r="E9" i="9"/>
  <c r="B9" i="9" s="1"/>
  <c r="E8" i="9"/>
  <c r="B8" i="9" s="1"/>
  <c r="E16" i="9"/>
  <c r="B16" i="9" s="1"/>
  <c r="E17" i="9"/>
  <c r="B17" i="9" s="1"/>
  <c r="E295" i="9"/>
  <c r="F3" i="9" l="1"/>
  <c r="E14" i="9"/>
  <c r="I13" i="3" s="1"/>
  <c r="B295" i="9"/>
  <c r="E23" i="9"/>
  <c r="I7" i="3" s="1"/>
  <c r="B5" i="9"/>
  <c r="E4" i="9"/>
  <c r="E3" i="9" l="1"/>
</calcChain>
</file>

<file path=xl/sharedStrings.xml><?xml version="1.0" encoding="utf-8"?>
<sst xmlns="http://schemas.openxmlformats.org/spreadsheetml/2006/main" count="4733" uniqueCount="3657">
  <si>
    <t>Obveznik:</t>
  </si>
  <si>
    <t>41304 - MUZEJ TRILJSKOG KRAJA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</si>
  <si>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</si>
  <si>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</si>
  <si>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</si>
  <si>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</si>
  <si>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</si>
  <si>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</si>
  <si>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</si>
  <si>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</si>
  <si>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</si>
  <si>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</si>
  <si>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</si>
  <si>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</si>
  <si>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</si>
  <si>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</si>
  <si>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</si>
  <si>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</si>
  <si>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</si>
  <si>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</si>
  <si>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</si>
  <si>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</si>
  <si>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</si>
  <si>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</si>
  <si>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</si>
  <si>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</si>
  <si>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</si>
  <si>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</si>
  <si>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</si>
  <si>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</si>
  <si>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</si>
  <si>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</si>
  <si>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</si>
  <si>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</si>
  <si>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</si>
  <si>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</si>
  <si>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</si>
  <si>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</si>
  <si>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</si>
  <si>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</si>
  <si>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</si>
  <si>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</si>
  <si>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</si>
  <si>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</si>
  <si>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</si>
  <si>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</si>
  <si>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</si>
  <si>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</si>
  <si>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</si>
  <si>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</si>
  <si>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</si>
  <si>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</si>
  <si>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</si>
  <si>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</si>
  <si>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</si>
  <si>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</si>
  <si>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</si>
  <si>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</si>
  <si>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</si>
  <si>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</si>
  <si>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</si>
  <si>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</si>
  <si>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</si>
  <si>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</si>
  <si>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</si>
  <si>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</si>
  <si>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</si>
  <si>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</si>
  <si>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</si>
  <si>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</si>
  <si>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</si>
  <si>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</si>
  <si>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</si>
  <si>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</si>
  <si>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</si>
  <si>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</si>
  <si>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</si>
  <si>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</si>
  <si>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</si>
  <si>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</si>
  <si>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</si>
  <si>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</si>
  <si>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</si>
  <si>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</si>
  <si>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</si>
  <si>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</si>
  <si>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</si>
  <si>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</si>
  <si>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</si>
  <si>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</si>
  <si>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</si>
  <si>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</si>
  <si>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</si>
  <si>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</si>
  <si>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</si>
  <si>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</si>
  <si>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</si>
  <si>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</si>
  <si>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</si>
  <si>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</si>
  <si>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</si>
  <si>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</si>
  <si>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</si>
  <si>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</si>
  <si>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</si>
  <si>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</si>
  <si>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</si>
  <si>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</si>
  <si>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</si>
  <si>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</si>
  <si>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</si>
  <si>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</si>
  <si>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</si>
  <si>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</si>
  <si>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</si>
  <si>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</si>
  <si>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</si>
  <si>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</si>
  <si>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</si>
  <si>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</si>
  <si>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</si>
  <si>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</si>
  <si>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</si>
  <si>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</si>
  <si>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</si>
  <si>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</si>
  <si>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</si>
  <si>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</si>
  <si>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</si>
  <si>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</si>
  <si>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</si>
  <si>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</si>
  <si>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</si>
  <si>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</si>
  <si>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</si>
  <si>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</si>
  <si>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</si>
  <si>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</si>
  <si>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</si>
  <si>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</si>
  <si>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</si>
  <si>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</si>
  <si>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</si>
  <si>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</si>
  <si>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</si>
  <si>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</si>
  <si>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</si>
  <si>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</si>
  <si>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</si>
  <si>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</si>
  <si>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</si>
  <si>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</si>
  <si>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</si>
  <si>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</si>
  <si>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</si>
  <si>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</si>
  <si>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</si>
  <si>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</si>
  <si>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</si>
  <si>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</si>
  <si>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</si>
  <si>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</si>
  <si>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</si>
  <si>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</si>
  <si>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</si>
  <si>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</si>
  <si>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</si>
  <si>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</si>
  <si>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</si>
  <si>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</si>
  <si>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</si>
  <si>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</si>
  <si>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</si>
  <si>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</si>
  <si>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</si>
  <si>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</si>
  <si>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</si>
  <si>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</si>
  <si>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</si>
  <si>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</si>
  <si>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</si>
  <si>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</si>
  <si>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</si>
  <si>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</si>
  <si>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</si>
  <si>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</si>
  <si>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</si>
  <si>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</si>
  <si>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</si>
  <si>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</si>
  <si>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</si>
  <si>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</si>
  <si>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</si>
  <si>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</si>
  <si>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</si>
  <si>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</si>
  <si>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</si>
  <si>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</si>
  <si>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</si>
  <si>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</si>
  <si>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</si>
  <si>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</si>
  <si>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</si>
  <si>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</si>
  <si>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</si>
  <si>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</si>
  <si>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</si>
  <si>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</si>
  <si>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</si>
  <si>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</si>
  <si>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</si>
  <si>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</si>
  <si>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</si>
  <si>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</si>
  <si>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</si>
  <si>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</si>
  <si>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</si>
  <si>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</si>
  <si>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</si>
  <si>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</si>
  <si>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</si>
  <si>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</si>
  <si>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</si>
  <si>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</si>
  <si>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</si>
  <si>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</si>
  <si>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</si>
  <si>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</si>
  <si>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</si>
  <si>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</si>
  <si>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</si>
  <si>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</si>
  <si>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</si>
  <si>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</si>
  <si>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</si>
  <si>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</si>
  <si>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</si>
  <si>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</si>
  <si>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</si>
  <si>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</si>
  <si>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</si>
  <si>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</si>
  <si>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</si>
  <si>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</si>
  <si>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</si>
  <si>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</si>
  <si>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</si>
  <si>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</si>
  <si>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</si>
  <si>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</si>
  <si>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</si>
  <si>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</si>
  <si>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</si>
  <si>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</si>
  <si>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</si>
  <si>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</si>
  <si>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</si>
  <si>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</si>
  <si>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</si>
  <si>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</si>
  <si>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</si>
  <si>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</si>
  <si>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</si>
  <si>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</si>
  <si>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</si>
  <si>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</si>
  <si>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</si>
  <si>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</si>
  <si>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</si>
  <si>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</si>
  <si>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</si>
  <si>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</si>
  <si>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</si>
  <si>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</si>
  <si>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</si>
  <si>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</si>
  <si>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</si>
  <si>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</si>
  <si>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</si>
  <si>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</si>
  <si>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</si>
  <si>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</si>
  <si>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</si>
  <si>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</si>
  <si>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</si>
  <si>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</si>
  <si>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</si>
  <si>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</si>
  <si>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</si>
  <si>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</si>
  <si>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</si>
  <si>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</si>
  <si>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</si>
  <si>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</si>
  <si>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</si>
  <si>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</si>
  <si>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</si>
  <si>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</si>
  <si>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</si>
  <si>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</si>
  <si>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</si>
  <si>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</si>
  <si>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</si>
  <si>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</si>
  <si>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</si>
  <si>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</si>
  <si>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</si>
  <si>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</si>
  <si>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</si>
  <si>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</si>
  <si>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</si>
  <si>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</si>
  <si>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</si>
  <si>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</si>
  <si>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</si>
  <si>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</si>
  <si>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</si>
  <si>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</si>
  <si>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</si>
  <si>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</si>
  <si>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</si>
  <si>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</si>
  <si>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</si>
  <si>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</si>
  <si>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</si>
  <si>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</si>
  <si>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</si>
  <si>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</si>
  <si>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</si>
  <si>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</si>
  <si>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</si>
  <si>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</si>
  <si>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</si>
  <si>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</si>
  <si>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</si>
  <si>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</si>
  <si>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</si>
  <si>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</si>
  <si>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</si>
  <si>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</si>
  <si>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</si>
  <si>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</si>
  <si>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</si>
  <si>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</si>
  <si>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</si>
  <si>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</si>
  <si>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</si>
  <si>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</si>
  <si>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</si>
  <si>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</si>
  <si>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</si>
  <si>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</si>
  <si>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</si>
  <si>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</si>
  <si>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</si>
  <si>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</si>
  <si>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</si>
  <si>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</si>
  <si>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</si>
  <si>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</si>
  <si>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</si>
  <si>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</si>
  <si>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</si>
  <si>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</si>
  <si>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</si>
  <si>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</si>
  <si>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</si>
  <si>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</si>
  <si>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</si>
  <si>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</si>
  <si>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</si>
  <si>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</si>
  <si>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</si>
  <si>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</si>
  <si>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</si>
  <si>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</si>
  <si>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</si>
  <si>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</si>
  <si>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</si>
  <si>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</si>
  <si>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</si>
  <si>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</si>
  <si>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</si>
  <si>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</si>
  <si>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</si>
  <si>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</si>
  <si>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</si>
  <si>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</si>
  <si>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</si>
  <si>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</si>
  <si>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</si>
  <si>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</si>
  <si>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</si>
  <si>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</si>
  <si>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</si>
  <si>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</si>
  <si>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</si>
  <si>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</si>
  <si>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</si>
  <si>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</si>
  <si>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</si>
  <si>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</si>
  <si>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</si>
  <si>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</si>
  <si>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</si>
  <si>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</si>
  <si>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</si>
  <si>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</si>
  <si>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</si>
  <si>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</si>
  <si>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</si>
  <si>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</si>
  <si>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</si>
  <si>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</si>
  <si>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</si>
  <si>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</si>
  <si>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</si>
  <si>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</si>
  <si>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</si>
  <si>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</si>
  <si>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</si>
  <si>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</si>
  <si>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</si>
  <si>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</si>
  <si>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</si>
  <si>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</si>
  <si>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</si>
  <si>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</si>
  <si>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</si>
  <si>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</si>
  <si>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</si>
  <si>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</si>
  <si>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</si>
  <si>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</si>
  <si>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</si>
  <si>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</si>
  <si>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</si>
  <si>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</si>
  <si>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</si>
  <si>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</si>
  <si>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</si>
  <si>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</si>
  <si>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</si>
  <si>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</si>
  <si>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</si>
  <si>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</si>
  <si>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</si>
  <si>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</si>
  <si>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</si>
  <si>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</si>
  <si>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</si>
  <si>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</si>
  <si>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</si>
  <si>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</si>
  <si>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</si>
  <si>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</si>
  <si>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</si>
  <si>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</si>
  <si>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</si>
  <si>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</si>
  <si>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</si>
  <si>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</si>
  <si>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</si>
  <si>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</si>
  <si>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</si>
  <si>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</si>
  <si>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</si>
  <si>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</si>
  <si>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</si>
  <si>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</si>
  <si>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</si>
  <si>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</si>
  <si>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</si>
  <si>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</si>
  <si>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</si>
  <si>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</si>
  <si>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</si>
  <si>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</si>
  <si>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</si>
  <si>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</si>
  <si>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</si>
  <si>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</si>
  <si>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</si>
  <si>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</si>
  <si>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</si>
  <si>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</si>
  <si>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</si>
  <si>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</si>
  <si>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</si>
  <si>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</si>
  <si>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</si>
  <si>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</si>
  <si>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</si>
  <si>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</si>
  <si>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</si>
  <si>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</si>
  <si>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</si>
  <si>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</si>
  <si>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</si>
  <si>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</si>
  <si>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</si>
  <si>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</si>
  <si>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</si>
  <si>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</si>
  <si>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</si>
  <si>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</si>
  <si>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</si>
  <si>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</si>
  <si>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</si>
  <si>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</si>
  <si>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</si>
  <si>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</si>
  <si>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</si>
  <si>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</si>
  <si>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</si>
  <si>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</si>
  <si>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</si>
  <si>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</si>
  <si>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</si>
  <si>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</si>
  <si>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</si>
  <si>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</si>
  <si>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</si>
  <si>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</si>
  <si>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</si>
  <si>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</si>
  <si>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</si>
  <si>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</si>
  <si>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</si>
  <si>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</si>
  <si>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</si>
  <si>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</si>
  <si>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</si>
  <si>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</si>
  <si>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</si>
  <si>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</si>
  <si>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</si>
  <si>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</si>
  <si>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</si>
  <si>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</si>
  <si>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</si>
  <si>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</si>
  <si>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</si>
  <si>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</si>
  <si>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</si>
  <si>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</si>
  <si>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</si>
  <si>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</si>
  <si>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</si>
  <si>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</si>
  <si>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</si>
  <si>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</si>
  <si>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</si>
  <si>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</si>
  <si>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</si>
  <si>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</si>
  <si>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</si>
  <si>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</si>
  <si>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</si>
  <si>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</si>
  <si>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</si>
  <si>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</si>
  <si>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</si>
  <si>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</si>
  <si>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</si>
  <si>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</si>
  <si>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</si>
  <si>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</si>
  <si>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</si>
  <si>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</si>
  <si>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</si>
  <si>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</si>
  <si>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</si>
  <si>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</si>
  <si>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</si>
  <si>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</si>
  <si>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</si>
  <si>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</si>
  <si>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</si>
  <si>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</si>
  <si>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</si>
  <si>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</si>
  <si>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</si>
  <si>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</si>
  <si>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</si>
  <si>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</si>
  <si>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</si>
  <si>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</si>
  <si>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</si>
  <si>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</si>
  <si>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</si>
  <si>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</si>
  <si>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</si>
  <si>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</si>
  <si>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</si>
  <si>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</si>
  <si>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</si>
  <si>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</si>
  <si>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</si>
  <si>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</si>
  <si>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</si>
  <si>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</si>
  <si>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</si>
  <si>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</si>
  <si>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</si>
  <si>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</si>
  <si>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</si>
  <si>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</si>
  <si>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</si>
  <si>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</si>
  <si>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</si>
  <si>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</si>
  <si>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</si>
  <si>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</si>
  <si>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</si>
  <si>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</si>
  <si>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</si>
  <si>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</si>
  <si>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</si>
  <si>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</si>
  <si>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</si>
  <si>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</si>
  <si>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</si>
  <si>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</si>
  <si>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</si>
  <si>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</si>
  <si>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</si>
  <si>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</si>
  <si>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</si>
  <si>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</si>
  <si>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</si>
  <si>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</si>
  <si>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</si>
  <si>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</si>
  <si>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</si>
  <si>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</si>
  <si>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</si>
  <si>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</si>
  <si>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</si>
  <si>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</si>
  <si>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</si>
  <si>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</si>
  <si>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</si>
  <si>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</si>
  <si>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</si>
  <si>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</si>
  <si>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</si>
  <si>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</si>
  <si>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</si>
  <si>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</si>
  <si>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</si>
  <si>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</si>
  <si>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</si>
  <si>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</si>
  <si>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</si>
  <si>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</si>
  <si>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</si>
  <si>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</si>
  <si>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</si>
  <si>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</si>
  <si>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</si>
  <si>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</si>
  <si>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</si>
  <si>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</si>
  <si>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</si>
  <si>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</si>
  <si>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</si>
  <si>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</si>
  <si>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</si>
  <si>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</si>
  <si>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</si>
  <si>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</si>
  <si>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</si>
  <si>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</si>
  <si>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</si>
  <si>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</si>
  <si>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</si>
  <si>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</si>
  <si>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</si>
  <si>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</si>
  <si>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</si>
  <si>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</si>
  <si>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</si>
  <si>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</si>
  <si>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</si>
  <si>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</si>
  <si>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</si>
  <si>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</si>
  <si>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</si>
  <si>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</si>
  <si>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</si>
  <si>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</si>
  <si>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</si>
  <si>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</si>
  <si>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</si>
  <si>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</si>
  <si>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</si>
  <si>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</si>
  <si>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</si>
  <si>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</si>
  <si>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</si>
  <si>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</si>
  <si>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</si>
  <si>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</si>
  <si>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</si>
  <si>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</si>
  <si>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</si>
  <si>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</si>
  <si>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</si>
  <si>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</si>
  <si>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</si>
  <si>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</si>
  <si>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</si>
  <si>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</si>
  <si>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</si>
  <si>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</si>
  <si>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</si>
  <si>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</si>
  <si>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</si>
  <si>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</si>
  <si>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</si>
  <si>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</si>
  <si>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</si>
  <si>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</si>
  <si>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</si>
  <si>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</si>
  <si>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</si>
  <si>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</si>
  <si>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</si>
  <si>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</si>
  <si>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</si>
  <si>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</si>
  <si>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</si>
  <si>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</si>
  <si>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</si>
  <si>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</si>
  <si>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</si>
  <si>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</si>
  <si>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</si>
  <si>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</si>
  <si>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</si>
  <si>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</si>
  <si>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</si>
  <si>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</si>
  <si>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</si>
  <si>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</si>
  <si>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</si>
  <si>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</si>
  <si>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</si>
  <si>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</si>
  <si>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</si>
  <si>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</si>
  <si>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</si>
  <si>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</si>
  <si>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</si>
  <si>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</si>
  <si>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</si>
  <si>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</si>
  <si>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</si>
  <si>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</si>
  <si>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</si>
  <si>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</si>
  <si>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</si>
  <si>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</si>
  <si>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</si>
  <si>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</si>
  <si>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</si>
  <si>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</si>
  <si>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</si>
  <si>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</si>
  <si>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</si>
  <si>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</si>
  <si>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</si>
  <si>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</si>
  <si>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</si>
  <si>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</si>
  <si>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</si>
  <si>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</si>
  <si>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</si>
  <si>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</si>
  <si>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</si>
  <si>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</si>
  <si>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</si>
  <si>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</si>
  <si>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</si>
  <si>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</si>
  <si>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</si>
  <si>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</si>
  <si>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</si>
  <si>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</si>
  <si>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</si>
  <si>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</si>
  <si>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</si>
  <si>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</si>
  <si>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</si>
  <si>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</si>
  <si>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</si>
  <si>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</si>
  <si>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</si>
  <si>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</si>
  <si>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</si>
  <si>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</si>
  <si>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</si>
  <si>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</si>
  <si>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</si>
  <si>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</si>
  <si>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</si>
  <si>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</si>
  <si>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</si>
  <si>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</si>
  <si>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</si>
  <si>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</si>
  <si>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</si>
  <si>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</si>
  <si>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</si>
  <si>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</si>
  <si>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</si>
  <si>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</si>
  <si>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</si>
  <si>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</si>
  <si>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</si>
  <si>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</si>
  <si>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</si>
  <si>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</si>
  <si>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</si>
  <si>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</si>
  <si>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</si>
  <si>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</si>
  <si>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</si>
  <si>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</si>
  <si>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</si>
  <si>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</si>
  <si>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</si>
  <si>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</si>
  <si>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</si>
  <si>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</si>
  <si>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</si>
  <si>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</si>
  <si>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</si>
  <si>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</si>
  <si>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</si>
  <si>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</si>
  <si>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</si>
  <si>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</si>
  <si>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</si>
  <si>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</si>
  <si>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</si>
  <si>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</si>
  <si>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</si>
  <si>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</si>
  <si>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</si>
  <si>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</si>
  <si>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</si>
  <si>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</si>
  <si>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</si>
  <si>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</si>
  <si>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</si>
  <si>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</si>
  <si>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</si>
  <si>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</si>
  <si>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</si>
  <si>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</si>
  <si>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</si>
  <si>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</si>
  <si>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</si>
  <si>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</si>
  <si>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</si>
  <si>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</si>
  <si>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</si>
  <si>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</si>
  <si>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</si>
  <si>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</si>
  <si>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</si>
  <si>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</si>
  <si>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</si>
  <si>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</si>
  <si>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</si>
  <si>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</si>
  <si>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</si>
  <si>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</si>
  <si>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</si>
  <si>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</si>
  <si>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</si>
  <si>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</si>
  <si>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</si>
  <si>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</si>
  <si>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</si>
  <si>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</si>
  <si>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</si>
  <si>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</si>
  <si>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</si>
  <si>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</si>
  <si>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</si>
  <si>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</si>
  <si>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</si>
  <si>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</si>
  <si>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</si>
  <si>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</si>
  <si>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</si>
  <si>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</si>
  <si>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</si>
  <si>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</si>
  <si>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</si>
  <si>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</si>
  <si>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</si>
  <si>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</si>
  <si>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</si>
  <si>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</si>
  <si>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</si>
  <si>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</si>
  <si>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</si>
  <si>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</si>
  <si>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</si>
  <si>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</si>
  <si>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</si>
  <si>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</si>
  <si>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</si>
  <si>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</si>
  <si>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</si>
  <si>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</si>
  <si>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</si>
  <si>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</si>
  <si>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</si>
  <si>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</si>
  <si>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</si>
  <si>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</si>
  <si>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</si>
  <si>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</si>
  <si>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</si>
  <si>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</si>
  <si>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</si>
  <si>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</si>
  <si>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</si>
  <si>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</si>
  <si>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</si>
  <si>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</si>
  <si>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</si>
  <si>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</si>
  <si>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</si>
  <si>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</si>
  <si>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</si>
  <si>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</si>
  <si>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</si>
  <si>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</si>
  <si>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</si>
  <si>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</si>
  <si>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</si>
  <si>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</si>
  <si>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</si>
  <si>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</si>
  <si>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</si>
  <si>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</si>
  <si>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</si>
  <si>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</si>
  <si>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</si>
  <si>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</si>
  <si>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</si>
  <si>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</si>
  <si>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</si>
  <si>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</si>
  <si>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</si>
  <si>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</si>
  <si>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</si>
  <si>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</si>
  <si>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</si>
  <si>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</si>
  <si>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</si>
  <si>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</si>
  <si>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</si>
  <si>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</si>
  <si>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</si>
  <si>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</si>
  <si>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</si>
  <si>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</si>
  <si>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</si>
  <si>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</si>
  <si>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</si>
  <si>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</si>
  <si>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</si>
  <si>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</si>
  <si>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</si>
  <si>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</si>
  <si>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</si>
  <si>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</si>
  <si>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</si>
  <si>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</si>
  <si>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</si>
  <si>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</si>
  <si>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</si>
  <si>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</si>
  <si>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</si>
  <si>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</si>
  <si>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</si>
  <si>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</si>
  <si>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</si>
  <si>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</si>
  <si>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</si>
  <si>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</si>
  <si>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</si>
  <si>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</si>
  <si>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</si>
  <si>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</si>
  <si>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</si>
  <si>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</si>
  <si>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</si>
  <si>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</si>
  <si>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</si>
  <si>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</si>
  <si>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</si>
  <si>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</si>
  <si>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</si>
  <si>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</si>
  <si>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</si>
  <si>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</si>
  <si>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</si>
  <si>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</si>
  <si>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</si>
  <si>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</si>
  <si>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</si>
  <si>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</si>
  <si>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</si>
  <si>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</si>
  <si>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</si>
  <si>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</si>
  <si>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</si>
  <si>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</si>
  <si>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</si>
  <si>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</si>
  <si>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</si>
  <si>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</si>
  <si>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</si>
  <si>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</si>
  <si>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</si>
  <si>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</si>
  <si>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</si>
  <si>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</si>
  <si>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</si>
  <si>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</si>
  <si>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</si>
  <si>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</si>
  <si>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</si>
  <si>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</si>
  <si>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</si>
  <si>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</si>
  <si>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</si>
  <si>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</si>
  <si>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</si>
  <si>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</si>
  <si>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</si>
  <si>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</si>
  <si>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</si>
  <si>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</si>
  <si>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</si>
  <si>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</si>
  <si>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</si>
  <si>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</si>
  <si>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</si>
  <si>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</si>
  <si>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</si>
  <si>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</si>
  <si>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</si>
  <si>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</si>
  <si>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</si>
  <si>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</si>
  <si>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</si>
  <si>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</si>
  <si>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</si>
  <si>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</si>
  <si>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</si>
  <si>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</si>
  <si>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</si>
  <si>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</si>
  <si>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</si>
  <si>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</si>
  <si>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</si>
  <si>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</si>
  <si>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</si>
  <si>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</si>
  <si>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</si>
  <si>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</si>
  <si>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</si>
  <si>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</si>
  <si>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</si>
  <si>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</si>
  <si>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</si>
  <si>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</si>
  <si>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</si>
  <si>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</si>
  <si>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</si>
  <si>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</si>
  <si>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</si>
  <si>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</si>
  <si>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</si>
  <si>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</si>
  <si>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</si>
  <si>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</si>
  <si>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</si>
  <si>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</si>
  <si>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</si>
  <si>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</si>
  <si>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</si>
  <si>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</si>
  <si>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</si>
  <si>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</si>
  <si>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</si>
  <si>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</si>
  <si>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</si>
  <si>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</si>
  <si>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</si>
  <si>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</si>
  <si>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</si>
  <si>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</si>
  <si>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</si>
  <si>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</si>
  <si>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</si>
  <si>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</si>
  <si>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</si>
  <si>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</si>
  <si>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</si>
  <si>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</si>
  <si>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</si>
  <si>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</si>
  <si>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</si>
  <si>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</si>
  <si>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</si>
  <si>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</si>
  <si>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</si>
  <si>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</si>
  <si>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</si>
  <si>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</si>
  <si>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</si>
  <si>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</si>
  <si>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</si>
  <si>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</si>
  <si>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</si>
  <si>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</si>
  <si>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</si>
  <si>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</si>
  <si>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</si>
  <si>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</si>
  <si>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</si>
  <si>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</si>
  <si>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</si>
  <si>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</si>
  <si>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</si>
  <si>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</si>
  <si>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</si>
  <si>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</si>
  <si>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</si>
  <si>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</si>
  <si>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</si>
  <si>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</si>
  <si>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</si>
  <si>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</si>
  <si>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</si>
  <si>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</si>
  <si>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</si>
  <si>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</si>
  <si>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</si>
  <si>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</si>
  <si>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</si>
  <si>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</si>
  <si>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</si>
  <si>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</si>
  <si>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</si>
  <si>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</si>
  <si>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</si>
  <si>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</si>
  <si>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</si>
  <si>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</si>
  <si>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</si>
  <si>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</si>
  <si>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</si>
  <si>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</si>
  <si>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</si>
  <si>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</si>
  <si>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</si>
  <si>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</si>
  <si>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</si>
  <si>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</si>
  <si>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</si>
  <si>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</si>
  <si>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</si>
  <si>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</si>
  <si>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</si>
  <si>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</si>
  <si>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</si>
  <si>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</si>
  <si>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</si>
  <si>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</si>
  <si>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</si>
  <si>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</si>
  <si>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</si>
  <si>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</si>
  <si>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</si>
  <si>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</si>
  <si>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</si>
  <si>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</si>
  <si>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</si>
  <si>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</si>
  <si>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</si>
  <si>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</si>
  <si>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</si>
  <si>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</si>
  <si>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</si>
  <si>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</si>
  <si>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</si>
  <si>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</si>
  <si>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</si>
  <si>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</si>
  <si>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</si>
  <si>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</si>
  <si>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</si>
  <si>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</si>
  <si>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</si>
  <si>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</si>
  <si>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</si>
  <si>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</si>
  <si>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</si>
  <si>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</si>
  <si>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</si>
  <si>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</si>
  <si>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</si>
  <si>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</si>
  <si>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</si>
  <si>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</si>
  <si>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</si>
  <si>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</si>
  <si>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</si>
  <si>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</si>
  <si>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</si>
  <si>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</si>
  <si>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</si>
  <si>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</si>
  <si>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</si>
  <si>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</si>
  <si>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</si>
  <si>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</si>
  <si>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</si>
  <si>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</si>
  <si>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</si>
  <si>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</si>
  <si>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</si>
  <si>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</si>
  <si>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</si>
  <si>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</si>
  <si>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</si>
  <si>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</si>
  <si>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</si>
  <si>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</si>
  <si>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</si>
  <si>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</si>
  <si>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</si>
  <si>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</si>
  <si>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</si>
  <si>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</si>
  <si>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</si>
  <si>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</si>
  <si>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</si>
  <si>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</si>
  <si>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</si>
  <si>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</si>
  <si>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</si>
  <si>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</si>
  <si>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</si>
  <si>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</si>
  <si>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</si>
  <si>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</si>
  <si>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</si>
  <si>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</si>
  <si>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</si>
  <si>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</si>
  <si>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</si>
  <si>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</si>
  <si>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</si>
  <si>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</si>
  <si>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</si>
  <si>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</si>
  <si>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</si>
  <si>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</si>
  <si>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</si>
  <si>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</si>
  <si>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</si>
  <si>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</si>
  <si>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</si>
  <si>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</si>
  <si>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</si>
  <si>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</si>
  <si>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</si>
  <si>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</si>
  <si>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</si>
  <si>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</si>
  <si>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</si>
  <si>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</si>
  <si>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</si>
  <si>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</si>
  <si>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</si>
  <si>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</si>
  <si>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</si>
  <si>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</si>
  <si>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</si>
  <si>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</si>
  <si>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</si>
  <si>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</si>
  <si>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</si>
  <si>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</si>
  <si>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</si>
  <si>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</si>
  <si>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</si>
  <si>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</si>
  <si>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</si>
  <si>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</si>
  <si>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</si>
  <si>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</si>
  <si>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</si>
  <si>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</si>
  <si>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</si>
  <si>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</si>
  <si>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</si>
  <si>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</si>
  <si>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</si>
  <si>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</si>
  <si>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</si>
  <si>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</si>
  <si>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</si>
  <si>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</si>
  <si>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</si>
  <si>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</si>
  <si>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</si>
  <si>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</si>
  <si>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</si>
  <si>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</si>
  <si>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</si>
  <si>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</si>
  <si>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</si>
  <si>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</si>
  <si>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</si>
  <si>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</si>
  <si>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</si>
  <si>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</si>
  <si>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</si>
  <si>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</si>
  <si>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</si>
  <si>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</si>
  <si>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</si>
  <si>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</si>
  <si>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</si>
  <si>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</si>
  <si>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</si>
  <si>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</si>
  <si>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</si>
  <si>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</si>
  <si>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</si>
  <si>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</si>
  <si>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</si>
  <si>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</si>
  <si>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</si>
  <si>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</si>
  <si>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</si>
  <si>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</si>
  <si>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</si>
  <si>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</si>
  <si>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</si>
  <si>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</si>
  <si>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</si>
  <si>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</si>
  <si>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</si>
  <si>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</si>
  <si>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</si>
  <si>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</si>
  <si>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</si>
  <si>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</si>
  <si>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</si>
  <si>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</si>
  <si>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</si>
  <si>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</si>
  <si>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</si>
  <si>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</si>
  <si>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</si>
  <si>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</si>
  <si>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</si>
  <si>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</si>
  <si>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</si>
  <si>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</si>
  <si>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</si>
  <si>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</si>
  <si>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</si>
  <si>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</si>
  <si>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</si>
  <si>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</si>
  <si>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</si>
  <si>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</si>
  <si>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</si>
  <si>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</si>
  <si>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</si>
  <si>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</si>
  <si>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</si>
  <si>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</si>
  <si>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</si>
  <si>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</si>
  <si>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</si>
  <si>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</si>
  <si>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</si>
  <si>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</si>
  <si>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</si>
  <si>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</si>
  <si>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</si>
  <si>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</si>
  <si>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</si>
  <si>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</si>
  <si>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</si>
  <si>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</si>
  <si>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</si>
  <si>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</si>
  <si>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</si>
  <si>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</si>
  <si>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</si>
  <si>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</si>
  <si>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</si>
  <si>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</si>
  <si>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</si>
  <si>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</si>
  <si>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</si>
  <si>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</si>
  <si>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</si>
  <si>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</si>
  <si>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</si>
  <si>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</si>
  <si>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</si>
  <si>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</si>
  <si>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</si>
  <si>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</si>
  <si>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</si>
  <si>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</si>
  <si>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</si>
  <si>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</si>
  <si>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</si>
  <si>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</si>
  <si>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</si>
  <si>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</si>
  <si>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</si>
  <si>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</si>
  <si>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</si>
  <si>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</si>
  <si>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</si>
  <si>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</si>
  <si>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</si>
  <si>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</si>
  <si>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</si>
  <si>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</si>
  <si>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</si>
  <si>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</si>
  <si>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</si>
  <si>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</si>
  <si>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</si>
  <si>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</si>
  <si>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</si>
  <si>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</si>
  <si>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</si>
  <si>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</si>
  <si>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</si>
  <si>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</si>
  <si>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</si>
  <si>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</si>
  <si>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</si>
  <si>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</si>
  <si>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</si>
  <si>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</si>
  <si>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</si>
  <si>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</si>
  <si>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</si>
  <si>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</si>
  <si>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</si>
  <si>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</si>
  <si>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</si>
  <si>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</si>
  <si>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</si>
  <si>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</si>
  <si>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</si>
  <si>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</si>
  <si>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</si>
  <si>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</si>
  <si>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</si>
  <si>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</si>
  <si>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</si>
  <si>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</si>
  <si>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</si>
  <si>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</si>
  <si>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</si>
  <si>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</si>
  <si>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</si>
  <si>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</si>
  <si>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</si>
  <si>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</si>
  <si>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</si>
  <si>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</si>
  <si>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</si>
  <si>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</si>
  <si>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</si>
  <si>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</si>
  <si>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</si>
  <si>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</si>
  <si>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</si>
  <si>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</si>
  <si>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</si>
  <si>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</si>
  <si>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</si>
  <si>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</si>
  <si>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</si>
  <si>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</si>
  <si>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</si>
  <si>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</si>
  <si>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</si>
  <si>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</si>
  <si>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</si>
  <si>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</si>
  <si>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</si>
  <si>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</si>
  <si>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</si>
  <si>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</si>
  <si>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</si>
  <si>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</si>
  <si>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</si>
  <si>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</si>
  <si>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</si>
  <si>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</si>
  <si>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</si>
  <si>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</si>
  <si>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</si>
  <si>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</si>
  <si>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</si>
  <si>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</si>
  <si>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</si>
  <si>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</si>
  <si>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</si>
  <si>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</si>
  <si>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</si>
  <si>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</si>
  <si>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</si>
  <si>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</si>
  <si>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</si>
  <si>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</si>
  <si>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</si>
  <si>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</si>
  <si>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</si>
  <si>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</si>
  <si>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</si>
  <si>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</si>
  <si>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</si>
  <si>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</si>
  <si>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</si>
  <si>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</si>
  <si>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</si>
  <si>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</si>
  <si>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</si>
  <si>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</si>
  <si>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</si>
  <si>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</si>
  <si>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</si>
  <si>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</si>
  <si>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</si>
  <si>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</si>
  <si>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</si>
  <si>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</si>
  <si>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</si>
  <si>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</si>
  <si>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</si>
  <si>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</si>
  <si>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</si>
  <si>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</si>
  <si>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</si>
  <si>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</si>
  <si>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</si>
  <si>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</si>
  <si>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</si>
  <si>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</si>
  <si>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</si>
  <si>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</si>
  <si>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</si>
  <si>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</si>
  <si>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</si>
  <si>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</si>
  <si>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</si>
  <si>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</si>
  <si>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</si>
  <si>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</si>
  <si>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</si>
  <si>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</si>
  <si>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</si>
  <si>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</si>
  <si>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</si>
  <si>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</si>
  <si>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</si>
  <si>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</si>
  <si>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</si>
  <si>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</si>
  <si>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</si>
  <si>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</si>
  <si>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</si>
  <si>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</si>
  <si>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</si>
  <si>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</si>
  <si>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</si>
  <si>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</si>
  <si>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</si>
  <si>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</si>
  <si>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</si>
  <si>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</si>
  <si>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</si>
  <si>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</si>
  <si>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</si>
  <si>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</si>
  <si>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</si>
  <si>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</si>
  <si>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</si>
  <si>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</si>
  <si>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</si>
  <si>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</si>
  <si>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</si>
  <si>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</si>
  <si>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</si>
  <si>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</si>
  <si>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</si>
  <si>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</si>
  <si>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</si>
  <si>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</si>
  <si>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</si>
  <si>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</si>
  <si>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</si>
  <si>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</si>
  <si>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</si>
  <si>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</si>
  <si>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</si>
  <si>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</si>
  <si>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</si>
  <si>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</si>
  <si>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</si>
  <si>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</si>
  <si>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</si>
  <si>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</si>
  <si>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</si>
  <si>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</si>
  <si>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</si>
  <si>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</si>
  <si>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</si>
  <si>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</si>
  <si>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</si>
  <si>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</si>
  <si>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</si>
  <si>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</si>
  <si>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</si>
  <si>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</si>
  <si>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</si>
  <si>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</si>
  <si>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</si>
  <si>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</si>
  <si>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</si>
  <si>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</si>
  <si>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</si>
  <si>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</si>
  <si>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</si>
  <si>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</si>
  <si>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</si>
  <si>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</si>
  <si>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</si>
  <si>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</si>
  <si>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</si>
  <si>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</si>
  <si>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</si>
  <si>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</si>
  <si>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</si>
  <si>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</si>
  <si>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</si>
  <si>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</si>
  <si>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</si>
  <si>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</si>
  <si>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</si>
  <si>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</si>
  <si>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</si>
  <si>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</si>
  <si>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</si>
  <si>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</si>
  <si>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</si>
  <si>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</si>
  <si>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</si>
  <si>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</si>
  <si>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</si>
  <si>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</si>
  <si>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</si>
  <si>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</si>
  <si>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</si>
  <si>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</si>
  <si>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</si>
  <si>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</si>
  <si>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</si>
  <si>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</si>
  <si>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</si>
  <si>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</si>
  <si>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</si>
  <si>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</si>
  <si>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</si>
  <si>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</si>
  <si>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</si>
  <si>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</si>
  <si>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</si>
  <si>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</si>
  <si>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</si>
  <si>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</si>
  <si>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</si>
  <si>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</si>
  <si>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</si>
  <si>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</si>
  <si>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</si>
  <si>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</si>
  <si>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</si>
  <si>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</si>
  <si>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</si>
  <si>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</si>
  <si>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</si>
  <si>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</si>
  <si>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</si>
  <si>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</si>
  <si>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</si>
  <si>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</si>
  <si>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</si>
  <si>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</si>
  <si>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</si>
  <si>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</si>
  <si>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</si>
  <si>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</si>
  <si>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</si>
  <si>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</si>
  <si>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</si>
  <si>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</si>
  <si>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</si>
  <si>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</si>
  <si>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</si>
  <si>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</si>
  <si>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</si>
  <si>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</si>
  <si>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</si>
  <si>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</si>
  <si>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</si>
  <si>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</si>
  <si>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</si>
  <si>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</si>
  <si>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</si>
  <si>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</si>
  <si>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</si>
  <si>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</si>
  <si>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</si>
  <si>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</si>
  <si>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</si>
  <si>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</si>
  <si>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</si>
  <si>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</si>
  <si>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</si>
  <si>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</si>
  <si>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</si>
  <si>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</si>
  <si>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</si>
  <si>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</si>
  <si>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</si>
  <si>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</si>
  <si>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</si>
  <si>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</si>
  <si>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</si>
  <si>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</si>
  <si>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</si>
  <si>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</si>
  <si>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</si>
  <si>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</si>
  <si>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</si>
  <si>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</si>
  <si>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</si>
  <si>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</si>
  <si>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</si>
  <si>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</si>
  <si>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</si>
  <si>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</si>
  <si>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</si>
  <si>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</si>
  <si>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</si>
  <si>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</si>
  <si>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</si>
  <si>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</si>
  <si>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</si>
  <si>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</si>
  <si>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</si>
  <si>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</si>
  <si>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</si>
  <si>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</si>
  <si>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</si>
  <si>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</si>
  <si>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</si>
  <si>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</si>
  <si>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</si>
  <si>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</si>
  <si>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</si>
  <si>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</si>
  <si>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</si>
  <si>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</si>
  <si>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</si>
  <si>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</si>
  <si>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</si>
  <si>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</si>
  <si>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</si>
  <si>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</si>
  <si>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</si>
  <si>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</si>
  <si>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</si>
  <si>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</si>
  <si>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</si>
  <si>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</si>
  <si>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</si>
  <si>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</si>
  <si>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</si>
  <si>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</si>
  <si>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</si>
  <si>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</si>
  <si>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</si>
  <si>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</si>
  <si>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</si>
  <si>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</si>
  <si>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</si>
  <si>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</si>
  <si>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</si>
  <si>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</si>
  <si>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</si>
  <si>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</si>
  <si>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</si>
  <si>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</si>
  <si>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</si>
  <si>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</si>
  <si>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</si>
  <si>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</si>
  <si>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</si>
  <si>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</si>
  <si>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</si>
  <si>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</si>
  <si>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</si>
  <si>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</si>
  <si>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</si>
  <si>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</si>
  <si>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</si>
  <si>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</si>
  <si>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</si>
  <si>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</si>
  <si>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</si>
  <si>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</si>
  <si>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</si>
  <si>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</si>
  <si>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</si>
  <si>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</si>
  <si>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</si>
  <si>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</si>
  <si>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</si>
  <si>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</si>
  <si>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</si>
  <si>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</si>
  <si>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</si>
  <si>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</si>
  <si>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</si>
  <si>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</si>
  <si>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</si>
  <si>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</si>
  <si>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</si>
  <si>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</si>
  <si>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</si>
  <si>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</si>
  <si>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</si>
  <si>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</si>
  <si>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</si>
  <si>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</si>
  <si>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</si>
  <si>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</si>
  <si>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</si>
  <si>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</si>
  <si>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</si>
  <si>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</si>
  <si>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</si>
  <si>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</si>
  <si>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</si>
  <si>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</si>
  <si>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</si>
  <si>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</si>
  <si>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</si>
  <si>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</si>
  <si>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</si>
  <si>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</si>
  <si>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</si>
  <si>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</si>
  <si>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</si>
  <si>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</si>
  <si>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</si>
  <si>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</si>
  <si>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</si>
  <si>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</si>
  <si>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</si>
  <si>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</si>
  <si>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</si>
  <si>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</si>
  <si>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</si>
  <si>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</si>
  <si>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</si>
  <si>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</si>
  <si>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</si>
  <si>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</si>
  <si>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</si>
  <si>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</si>
  <si>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</si>
  <si>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</si>
  <si>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</si>
  <si>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</si>
  <si>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</si>
  <si>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</si>
  <si>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</si>
  <si>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</si>
  <si>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</si>
  <si>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</si>
  <si>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</si>
  <si>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</si>
  <si>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</si>
  <si>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</si>
  <si>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</si>
  <si>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</si>
  <si>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</si>
  <si>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</si>
  <si>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</si>
  <si>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</si>
  <si>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</si>
  <si>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</si>
  <si>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</si>
  <si>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</si>
  <si>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</si>
  <si>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</si>
  <si>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</si>
  <si>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</si>
  <si>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</si>
  <si>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</si>
  <si>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</si>
  <si>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</si>
  <si>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</si>
  <si>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</si>
  <si>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</si>
  <si>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</si>
  <si>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</si>
  <si>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</si>
  <si>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</si>
  <si>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</si>
  <si>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</si>
  <si>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</si>
  <si>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</si>
  <si>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</si>
  <si>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</si>
  <si>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</si>
  <si>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</si>
  <si>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</si>
  <si>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</si>
  <si>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</si>
  <si>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</si>
  <si>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</si>
  <si>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</si>
  <si>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</si>
  <si>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</si>
  <si>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</si>
  <si>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</si>
  <si>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</si>
  <si>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</si>
  <si>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</si>
  <si>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</si>
  <si>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</si>
  <si>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</si>
  <si>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</si>
  <si>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</si>
  <si>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</si>
  <si>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</si>
  <si>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</si>
  <si>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</si>
  <si>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TRILJSKOG KRAJA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</si>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</sst>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56274.94</v>
      </c>
      <c r="D2" s="7">
        <f>'PR-RAS'!E6</f>
        <v>197713.73</v>
      </c>
      <c r="E2" s="7">
        <v>0</v>
      </c>
      <c r="F2" s="7">
        <v>0</v>
      </c>
      <c r="G2" s="8">
        <f t="shared" ref="G2:G274" si="0">(B2/1000)*(C2*1+D2*2)</f>
        <v>451.70240000000001</v>
      </c>
      <c r="H2" s="8">
        <f t="shared" ref="H2:H274" si="1">ABS(C2-ROUND(C2,0))+ABS(D2-ROUND(D2,0))</f>
        <v>0.32999999998719431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24500</v>
      </c>
      <c r="D45" s="2">
        <f>'PR-RAS'!E49</f>
        <v>139032.45000000001</v>
      </c>
      <c r="E45" s="2">
        <v>0</v>
      </c>
      <c r="F45" s="2">
        <v>0</v>
      </c>
      <c r="G45" s="3">
        <f t="shared" si="0"/>
        <v>13312.855600000001</v>
      </c>
      <c r="H45" s="3">
        <f t="shared" si="1"/>
        <v>0.45000000001164153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10532.45</v>
      </c>
      <c r="E57" s="2">
        <v>0</v>
      </c>
      <c r="F57" s="2">
        <v>0</v>
      </c>
      <c r="G57" s="3">
        <f t="shared" si="0"/>
        <v>1179.6344000000001</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10532.45</v>
      </c>
      <c r="E58" s="2">
        <v>0</v>
      </c>
      <c r="F58" s="2">
        <v>0</v>
      </c>
      <c r="G58" s="3">
        <f t="shared" si="0"/>
        <v>1200.6993000000002</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24500</v>
      </c>
      <c r="D64" s="2">
        <f>'PR-RAS'!E68</f>
        <v>128500</v>
      </c>
      <c r="E64" s="2">
        <v>0</v>
      </c>
      <c r="F64" s="2">
        <v>0</v>
      </c>
      <c r="G64" s="3">
        <f t="shared" si="0"/>
        <v>17734.5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3000</v>
      </c>
      <c r="D65" s="2">
        <f>'PR-RAS'!E69</f>
        <v>8000</v>
      </c>
      <c r="E65" s="2">
        <v>0</v>
      </c>
      <c r="F65" s="2">
        <v>0</v>
      </c>
      <c r="G65" s="3">
        <f t="shared" si="0"/>
        <v>1216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21500</v>
      </c>
      <c r="D66" s="2">
        <f>'PR-RAS'!E70</f>
        <v>120500</v>
      </c>
      <c r="E66" s="2">
        <v>0</v>
      </c>
      <c r="F66" s="2">
        <v>0</v>
      </c>
      <c r="G66" s="3">
        <f t="shared" si="0"/>
        <v>17062.5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0.05</v>
      </c>
      <c r="E78" s="2">
        <v>0</v>
      </c>
      <c r="F78" s="2">
        <v>0</v>
      </c>
      <c r="G78" s="3">
        <f t="shared" si="0"/>
        <v>7.7000000000000002E-3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0.05</v>
      </c>
      <c r="E79" s="2">
        <v>0</v>
      </c>
      <c r="F79" s="2">
        <v>0</v>
      </c>
      <c r="G79" s="3">
        <f t="shared" si="0"/>
        <v>7.8000000000000005E-3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0.05</v>
      </c>
      <c r="E81" s="2">
        <v>0</v>
      </c>
      <c r="F81" s="2">
        <v>0</v>
      </c>
      <c r="G81" s="3">
        <f t="shared" si="0"/>
        <v>8.0000000000000002E-3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196</v>
      </c>
      <c r="D102" s="2">
        <f>'PR-RAS'!E106</f>
        <v>426</v>
      </c>
      <c r="E102" s="2">
        <v>0</v>
      </c>
      <c r="F102" s="2">
        <v>0</v>
      </c>
      <c r="G102" s="3">
        <f t="shared" si="0"/>
        <v>105.84800000000001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196</v>
      </c>
      <c r="D108" s="2">
        <f>'PR-RAS'!E112</f>
        <v>426</v>
      </c>
      <c r="E108" s="2">
        <v>0</v>
      </c>
      <c r="F108" s="2">
        <v>0</v>
      </c>
      <c r="G108" s="3">
        <f t="shared" si="0"/>
        <v>112.136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v>
      </c>
      <c r="D113" s="2">
        <f>'PR-RAS'!E117</f>
        <v>426</v>
      </c>
      <c r="E113" s="2">
        <v>0</v>
      </c>
      <c r="F113" s="2">
        <v>0</v>
      </c>
      <c r="G113" s="3">
        <f t="shared" si="0"/>
        <v>117.376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31578.94</v>
      </c>
      <c r="D130" s="2">
        <f>'PR-RAS'!E134</f>
        <v>58255.23</v>
      </c>
      <c r="E130" s="2">
        <v>0</v>
      </c>
      <c r="F130" s="2">
        <v>0</v>
      </c>
      <c r="G130" s="3">
        <f t="shared" si="0"/>
        <v>19103.532599999999</v>
      </c>
      <c r="H130" s="3">
        <f t="shared" si="1"/>
        <v>0.29000000000451109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31578.94</v>
      </c>
      <c r="D131" s="2">
        <f>'PR-RAS'!E135</f>
        <v>58255.23</v>
      </c>
      <c r="E131" s="2">
        <v>0</v>
      </c>
      <c r="F131" s="2">
        <v>0</v>
      </c>
      <c r="G131" s="3">
        <f t="shared" si="0"/>
        <v>19251.621999999999</v>
      </c>
      <c r="H131" s="3">
        <f t="shared" si="1"/>
        <v>0.29000000000451109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27328.94</v>
      </c>
      <c r="D132" s="2">
        <f>'PR-RAS'!E136</f>
        <v>53314.8</v>
      </c>
      <c r="E132" s="2">
        <v>0</v>
      </c>
      <c r="F132" s="2">
        <v>0</v>
      </c>
      <c r="G132" s="3">
        <f t="shared" si="0"/>
        <v>17548.568740000002</v>
      </c>
      <c r="H132" s="3">
        <f t="shared" si="1"/>
        <v>0.25999999999839929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4250</v>
      </c>
      <c r="D133" s="2">
        <f>'PR-RAS'!E137</f>
        <v>4940.43</v>
      </c>
      <c r="E133" s="2">
        <v>0</v>
      </c>
      <c r="F133" s="2">
        <v>0</v>
      </c>
      <c r="G133" s="3">
        <f t="shared" si="0"/>
        <v>1865.2735200000002</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33367.51</v>
      </c>
      <c r="D148" s="2">
        <f>'PR-RAS'!E152</f>
        <v>77597.58</v>
      </c>
      <c r="E148" s="2">
        <v>0</v>
      </c>
      <c r="F148" s="2">
        <v>0</v>
      </c>
      <c r="G148" s="3">
        <f t="shared" si="0"/>
        <v>27718.712490000002</v>
      </c>
      <c r="H148" s="3">
        <f t="shared" si="1"/>
        <v>0.9099999999962165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18701.240000000002</v>
      </c>
      <c r="D149" s="2">
        <f>'PR-RAS'!E153</f>
        <v>38212.57</v>
      </c>
      <c r="E149" s="2">
        <v>0</v>
      </c>
      <c r="F149" s="2">
        <v>0</v>
      </c>
      <c r="G149" s="3">
        <f t="shared" si="0"/>
        <v>14078.704239999999</v>
      </c>
      <c r="H149" s="3">
        <f t="shared" si="1"/>
        <v>0.67000000000189175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14833.69</v>
      </c>
      <c r="D150" s="2">
        <f>'PR-RAS'!E154</f>
        <v>31495.72</v>
      </c>
      <c r="E150" s="2">
        <v>0</v>
      </c>
      <c r="F150" s="2">
        <v>0</v>
      </c>
      <c r="G150" s="3">
        <f t="shared" si="0"/>
        <v>11595.944370000001</v>
      </c>
      <c r="H150" s="3">
        <f t="shared" si="1"/>
        <v>0.58999999999832653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14833.69</v>
      </c>
      <c r="D151" s="2">
        <f>'PR-RAS'!E155</f>
        <v>31495.72</v>
      </c>
      <c r="E151" s="2">
        <v>0</v>
      </c>
      <c r="F151" s="2">
        <v>0</v>
      </c>
      <c r="G151" s="3">
        <f t="shared" si="0"/>
        <v>11673.7695</v>
      </c>
      <c r="H151" s="3">
        <f t="shared" si="1"/>
        <v>0.58999999999832653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1420</v>
      </c>
      <c r="D155" s="2">
        <f>'PR-RAS'!E159</f>
        <v>1520</v>
      </c>
      <c r="E155" s="2">
        <v>0</v>
      </c>
      <c r="F155" s="2">
        <v>0</v>
      </c>
      <c r="G155" s="3">
        <f t="shared" si="0"/>
        <v>686.84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2447.5500000000002</v>
      </c>
      <c r="D156" s="2">
        <f>'PR-RAS'!E160</f>
        <v>5196.8500000000004</v>
      </c>
      <c r="E156" s="2">
        <v>0</v>
      </c>
      <c r="F156" s="2">
        <v>0</v>
      </c>
      <c r="G156" s="3">
        <f t="shared" si="0"/>
        <v>1990.39375</v>
      </c>
      <c r="H156" s="3">
        <f t="shared" si="1"/>
        <v>0.5999999999994543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2447.5500000000002</v>
      </c>
      <c r="D158" s="2">
        <f>'PR-RAS'!E162</f>
        <v>5196.8500000000004</v>
      </c>
      <c r="E158" s="2">
        <v>0</v>
      </c>
      <c r="F158" s="2">
        <v>0</v>
      </c>
      <c r="G158" s="3">
        <f t="shared" si="0"/>
        <v>2016.0762500000001</v>
      </c>
      <c r="H158" s="3">
        <f t="shared" si="1"/>
        <v>0.5999999999994543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14451.8</v>
      </c>
      <c r="D160" s="2">
        <f>'PR-RAS'!E164</f>
        <v>39111.1</v>
      </c>
      <c r="E160" s="2">
        <v>0</v>
      </c>
      <c r="F160" s="2">
        <v>0</v>
      </c>
      <c r="G160" s="3">
        <f t="shared" si="0"/>
        <v>14735.166000000001</v>
      </c>
      <c r="H160" s="3">
        <f t="shared" si="1"/>
        <v>0.2999999999992724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2502.75</v>
      </c>
      <c r="D161" s="2">
        <f>'PR-RAS'!E165</f>
        <v>3990.38</v>
      </c>
      <c r="E161" s="2">
        <v>0</v>
      </c>
      <c r="F161" s="2">
        <v>0</v>
      </c>
      <c r="G161" s="3">
        <f t="shared" si="0"/>
        <v>1677.3616000000002</v>
      </c>
      <c r="H161" s="3">
        <f t="shared" si="1"/>
        <v>0.63000000000010914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1271.3</v>
      </c>
      <c r="D162" s="2">
        <f>'PR-RAS'!E166</f>
        <v>329.8</v>
      </c>
      <c r="E162" s="2">
        <v>0</v>
      </c>
      <c r="F162" s="2">
        <v>0</v>
      </c>
      <c r="G162" s="3">
        <f t="shared" si="0"/>
        <v>310.87490000000003</v>
      </c>
      <c r="H162" s="3">
        <f t="shared" si="1"/>
        <v>0.49999999999994316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1231.45</v>
      </c>
      <c r="D163" s="2">
        <f>'PR-RAS'!E167</f>
        <v>3660.58</v>
      </c>
      <c r="E163" s="2">
        <v>0</v>
      </c>
      <c r="F163" s="2">
        <v>0</v>
      </c>
      <c r="G163" s="3">
        <f t="shared" si="0"/>
        <v>1385.5228200000001</v>
      </c>
      <c r="H163" s="3">
        <f t="shared" si="1"/>
        <v>0.87000000000011823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939.42000000000007</v>
      </c>
      <c r="D166" s="2">
        <f>'PR-RAS'!E170</f>
        <v>1693.9299999999998</v>
      </c>
      <c r="E166" s="2">
        <v>0</v>
      </c>
      <c r="F166" s="2">
        <v>0</v>
      </c>
      <c r="G166" s="3">
        <f t="shared" si="0"/>
        <v>714.00120000000004</v>
      </c>
      <c r="H166" s="3">
        <f t="shared" si="1"/>
        <v>0.49000000000023647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323.73</v>
      </c>
      <c r="D167" s="2">
        <f>'PR-RAS'!E171</f>
        <v>856.4</v>
      </c>
      <c r="E167" s="2">
        <v>0</v>
      </c>
      <c r="F167" s="2">
        <v>0</v>
      </c>
      <c r="G167" s="3">
        <f t="shared" si="0"/>
        <v>338.06398000000002</v>
      </c>
      <c r="H167" s="3">
        <f t="shared" si="1"/>
        <v>0.66999999999995907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45.3</v>
      </c>
      <c r="E168" s="2">
        <v>0</v>
      </c>
      <c r="F168" s="2">
        <v>0</v>
      </c>
      <c r="G168" s="3">
        <f t="shared" si="0"/>
        <v>15.1302</v>
      </c>
      <c r="H168" s="3">
        <f t="shared" si="1"/>
        <v>0.29999999999999716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615.69000000000005</v>
      </c>
      <c r="D169" s="2">
        <f>'PR-RAS'!E173</f>
        <v>792.23</v>
      </c>
      <c r="E169" s="2">
        <v>0</v>
      </c>
      <c r="F169" s="2">
        <v>0</v>
      </c>
      <c r="G169" s="3">
        <f t="shared" si="0"/>
        <v>369.62520000000006</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9891.58</v>
      </c>
      <c r="D174" s="2">
        <f>'PR-RAS'!E178</f>
        <v>31558.58</v>
      </c>
      <c r="E174" s="2">
        <v>0</v>
      </c>
      <c r="F174" s="2">
        <v>0</v>
      </c>
      <c r="G174" s="3">
        <f t="shared" si="0"/>
        <v>12630.51202</v>
      </c>
      <c r="H174" s="3">
        <f t="shared" si="1"/>
        <v>0.83999999999832653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590.13</v>
      </c>
      <c r="D175" s="2">
        <f>'PR-RAS'!E179</f>
        <v>631.03</v>
      </c>
      <c r="E175" s="2">
        <v>0</v>
      </c>
      <c r="F175" s="2">
        <v>0</v>
      </c>
      <c r="G175" s="3">
        <f t="shared" si="0"/>
        <v>322.28105999999997</v>
      </c>
      <c r="H175" s="3">
        <f t="shared" si="1"/>
        <v>0.15999999999996817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668.61</v>
      </c>
      <c r="D176" s="2">
        <f>'PR-RAS'!E180</f>
        <v>404.91</v>
      </c>
      <c r="E176" s="2">
        <v>0</v>
      </c>
      <c r="F176" s="2">
        <v>0</v>
      </c>
      <c r="G176" s="3">
        <f t="shared" si="0"/>
        <v>258.72525000000002</v>
      </c>
      <c r="H176" s="3">
        <f t="shared" si="1"/>
        <v>0.47999999999996135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v>
      </c>
      <c r="D177" s="2">
        <f>'PR-RAS'!E181</f>
        <v>0</v>
      </c>
      <c r="E177" s="2">
        <v>0</v>
      </c>
      <c r="F177" s="2">
        <v>0</v>
      </c>
      <c r="G177" s="3">
        <f t="shared" si="0"/>
        <v>7.0399999999999991</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283.75</v>
      </c>
      <c r="D178" s="2">
        <f>'PR-RAS'!E182</f>
        <v>292.54000000000002</v>
      </c>
      <c r="E178" s="2">
        <v>0</v>
      </c>
      <c r="F178" s="2">
        <v>0</v>
      </c>
      <c r="G178" s="3">
        <f t="shared" si="0"/>
        <v>153.78290999999999</v>
      </c>
      <c r="H178" s="3">
        <f t="shared" si="1"/>
        <v>0.70999999999997954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5367.05</v>
      </c>
      <c r="D181" s="2">
        <f>'PR-RAS'!E185</f>
        <v>10730.91</v>
      </c>
      <c r="E181" s="2">
        <v>0</v>
      </c>
      <c r="F181" s="2">
        <v>0</v>
      </c>
      <c r="G181" s="3">
        <f t="shared" si="0"/>
        <v>4829.1965999999993</v>
      </c>
      <c r="H181" s="3">
        <f t="shared" si="1"/>
        <v>0.14000000000032742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690.22</v>
      </c>
      <c r="D182" s="2">
        <f>'PR-RAS'!E186</f>
        <v>1847.56</v>
      </c>
      <c r="E182" s="2">
        <v>0</v>
      </c>
      <c r="F182" s="2">
        <v>0</v>
      </c>
      <c r="G182" s="3">
        <f t="shared" si="0"/>
        <v>793.74653999999998</v>
      </c>
      <c r="H182" s="3">
        <f t="shared" si="1"/>
        <v>0.66000000000008185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2251.8200000000002</v>
      </c>
      <c r="D183" s="2">
        <f>'PR-RAS'!E187</f>
        <v>17651.63</v>
      </c>
      <c r="E183" s="2">
        <v>0</v>
      </c>
      <c r="F183" s="2">
        <v>0</v>
      </c>
      <c r="G183" s="3">
        <f t="shared" si="0"/>
        <v>6835.0245599999998</v>
      </c>
      <c r="H183" s="3">
        <f t="shared" si="1"/>
        <v>0.54999999999881766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526</v>
      </c>
      <c r="E184" s="2">
        <v>0</v>
      </c>
      <c r="F184" s="2">
        <v>0</v>
      </c>
      <c r="G184" s="3">
        <f t="shared" si="0"/>
        <v>192.51599999999999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1118.05</v>
      </c>
      <c r="D190" s="2">
        <f>'PR-RAS'!E194</f>
        <v>1342.21</v>
      </c>
      <c r="E190" s="2">
        <v>0</v>
      </c>
      <c r="F190" s="2">
        <v>0</v>
      </c>
      <c r="G190" s="3">
        <f t="shared" si="0"/>
        <v>718.66683</v>
      </c>
      <c r="H190" s="3">
        <f t="shared" si="1"/>
        <v>0.25999999999999091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1075.3699999999999</v>
      </c>
      <c r="D192" s="2">
        <f>'PR-RAS'!E196</f>
        <v>959.06</v>
      </c>
      <c r="E192" s="2">
        <v>0</v>
      </c>
      <c r="F192" s="2">
        <v>0</v>
      </c>
      <c r="G192" s="3">
        <f t="shared" si="0"/>
        <v>571.75658999999996</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9.5</v>
      </c>
      <c r="D193" s="2">
        <f>'PR-RAS'!E197</f>
        <v>383.15</v>
      </c>
      <c r="E193" s="2">
        <v>0</v>
      </c>
      <c r="F193" s="2">
        <v>0</v>
      </c>
      <c r="G193" s="3">
        <f t="shared" si="0"/>
        <v>148.95359999999999</v>
      </c>
      <c r="H193" s="3">
        <f t="shared" si="1"/>
        <v>0.64999999999997726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214.47</v>
      </c>
      <c r="D198" s="2">
        <f>'PR-RAS'!E202</f>
        <v>273.91000000000003</v>
      </c>
      <c r="E198" s="2">
        <v>0</v>
      </c>
      <c r="F198" s="2">
        <v>0</v>
      </c>
      <c r="G198" s="3">
        <f t="shared" si="0"/>
        <v>150.17113000000003</v>
      </c>
      <c r="H198" s="3">
        <f t="shared" si="1"/>
        <v>0.55999999999997385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214.47</v>
      </c>
      <c r="D212" s="2">
        <f>'PR-RAS'!E216</f>
        <v>273.91000000000003</v>
      </c>
      <c r="E212" s="2">
        <v>0</v>
      </c>
      <c r="F212" s="2">
        <v>0</v>
      </c>
      <c r="G212" s="3">
        <f t="shared" si="0"/>
        <v>160.84319000000002</v>
      </c>
      <c r="H212" s="3">
        <f t="shared" si="1"/>
        <v>0.55999999999997385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214.47</v>
      </c>
      <c r="D213" s="2">
        <f>'PR-RAS'!E217</f>
        <v>273.61</v>
      </c>
      <c r="E213" s="2">
        <v>0</v>
      </c>
      <c r="F213" s="2">
        <v>0</v>
      </c>
      <c r="G213" s="3">
        <f t="shared" si="0"/>
        <v>161.47828000000001</v>
      </c>
      <c r="H213" s="3">
        <f t="shared" si="1"/>
        <v>0.85999999999998522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0.3</v>
      </c>
      <c r="E215" s="2">
        <v>0</v>
      </c>
      <c r="F215" s="2">
        <v>0</v>
      </c>
      <c r="G215" s="3">
        <f t="shared" si="0"/>
        <v>0.12839999999999999</v>
      </c>
      <c r="H215" s="3">
        <f t="shared" si="1"/>
        <v>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33367.51</v>
      </c>
      <c r="D295" s="2">
        <f>'PR-RAS'!E299</f>
        <v>77597.58</v>
      </c>
      <c r="E295" s="2">
        <v>0</v>
      </c>
      <c r="F295" s="2">
        <v>0</v>
      </c>
      <c r="G295" s="3">
        <f t="shared" si="12"/>
        <v>55437.424980000003</v>
      </c>
      <c r="H295" s="3">
        <f t="shared" si="13"/>
        <v>0.9099999999962165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22907.43</v>
      </c>
      <c r="D296" s="2">
        <f>'PR-RAS'!E300</f>
        <v>120116.15000000001</v>
      </c>
      <c r="E296" s="2">
        <v>0</v>
      </c>
      <c r="F296" s="2">
        <v>0</v>
      </c>
      <c r="G296" s="3">
        <f t="shared" si="12"/>
        <v>77626.220350000003</v>
      </c>
      <c r="H296" s="3">
        <f t="shared" si="13"/>
        <v>0.58000000000902219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41912.21</v>
      </c>
      <c r="D298" s="2">
        <f>'PR-RAS'!E302</f>
        <v>32473.7</v>
      </c>
      <c r="E298" s="2">
        <v>0</v>
      </c>
      <c r="F298" s="2">
        <v>0</v>
      </c>
      <c r="G298" s="3">
        <f t="shared" si="12"/>
        <v>31737.304169999999</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32515.940000000002</v>
      </c>
      <c r="D355" s="2">
        <f>'PR-RAS'!E360</f>
        <v>129601.43000000001</v>
      </c>
      <c r="E355" s="2">
        <v>0</v>
      </c>
      <c r="F355" s="2">
        <v>0</v>
      </c>
      <c r="G355" s="3">
        <f t="shared" si="12"/>
        <v>103268.45520000001</v>
      </c>
      <c r="H355" s="3">
        <f t="shared" si="13"/>
        <v>0.49000000000523869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15140.94</v>
      </c>
      <c r="D368" s="2">
        <f>'PR-RAS'!E373</f>
        <v>5748.7199999999993</v>
      </c>
      <c r="E368" s="2">
        <v>0</v>
      </c>
      <c r="F368" s="2">
        <v>0</v>
      </c>
      <c r="G368" s="3">
        <f t="shared" si="12"/>
        <v>9776.2854599999991</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15140.94</v>
      </c>
      <c r="D374" s="2">
        <f>'PR-RAS'!E379</f>
        <v>3898.72</v>
      </c>
      <c r="E374" s="2">
        <v>0</v>
      </c>
      <c r="F374" s="2">
        <v>0</v>
      </c>
      <c r="G374" s="3">
        <f t="shared" si="12"/>
        <v>8556.0157400000007</v>
      </c>
      <c r="H374" s="3">
        <f t="shared" si="13"/>
        <v>0.33999999999969077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170</v>
      </c>
      <c r="D375" s="2">
        <f>'PR-RAS'!E380</f>
        <v>3898.72</v>
      </c>
      <c r="E375" s="2">
        <v>0</v>
      </c>
      <c r="F375" s="2">
        <v>0</v>
      </c>
      <c r="G375" s="3">
        <f t="shared" si="12"/>
        <v>2979.8225600000001</v>
      </c>
      <c r="H375" s="3">
        <f t="shared" si="13"/>
        <v>0.28000000000020009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14970.94</v>
      </c>
      <c r="D381" s="2">
        <f>'PR-RAS'!E386</f>
        <v>0</v>
      </c>
      <c r="E381" s="2">
        <v>0</v>
      </c>
      <c r="F381" s="2">
        <v>0</v>
      </c>
      <c r="G381" s="3">
        <f t="shared" si="12"/>
        <v>5688.9571999999998</v>
      </c>
      <c r="H381" s="3">
        <f t="shared" si="13"/>
        <v>5.9999999999490683E-2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1850</v>
      </c>
      <c r="E388" s="2">
        <v>0</v>
      </c>
      <c r="F388" s="2">
        <v>0</v>
      </c>
      <c r="G388" s="3">
        <f t="shared" si="12"/>
        <v>1431.9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1850</v>
      </c>
      <c r="E391" s="2">
        <v>0</v>
      </c>
      <c r="F391" s="2">
        <v>0</v>
      </c>
      <c r="G391" s="3">
        <f t="shared" si="12"/>
        <v>1443</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17375</v>
      </c>
      <c r="D407" s="2">
        <f>'PR-RAS'!E412</f>
        <v>123852.71</v>
      </c>
      <c r="E407" s="2">
        <v>0</v>
      </c>
      <c r="F407" s="2">
        <v>0</v>
      </c>
      <c r="G407" s="3">
        <f t="shared" si="12"/>
        <v>107622.65052000002</v>
      </c>
      <c r="H407" s="3">
        <f t="shared" si="13"/>
        <v>0.28999999999359716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17375</v>
      </c>
      <c r="D408" s="2">
        <f>'PR-RAS'!E413</f>
        <v>123852.71</v>
      </c>
      <c r="E408" s="2">
        <v>0</v>
      </c>
      <c r="F408" s="2">
        <v>0</v>
      </c>
      <c r="G408" s="3">
        <f t="shared" si="12"/>
        <v>107887.73094000001</v>
      </c>
      <c r="H408" s="3">
        <f t="shared" si="13"/>
        <v>0.28999999999359716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32515.940000000002</v>
      </c>
      <c r="D413" s="2">
        <f>'PR-RAS'!E418</f>
        <v>129601.43000000001</v>
      </c>
      <c r="E413" s="2">
        <v>0</v>
      </c>
      <c r="F413" s="2">
        <v>0</v>
      </c>
      <c r="G413" s="3">
        <f t="shared" si="12"/>
        <v>120188.14560000002</v>
      </c>
      <c r="H413" s="3">
        <f t="shared" si="13"/>
        <v>0.49000000000523869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51820.31</v>
      </c>
      <c r="D415" s="2">
        <f>'PR-RAS'!E420</f>
        <v>51990.31</v>
      </c>
      <c r="E415" s="2">
        <v>0</v>
      </c>
      <c r="F415" s="2">
        <v>0</v>
      </c>
      <c r="G415" s="3">
        <f t="shared" si="12"/>
        <v>64501.585019999991</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56274.94</v>
      </c>
      <c r="D417" s="2">
        <f>'PR-RAS'!E422</f>
        <v>197713.73</v>
      </c>
      <c r="E417" s="2">
        <v>0</v>
      </c>
      <c r="F417" s="2">
        <v>0</v>
      </c>
      <c r="G417" s="3">
        <f t="shared" si="12"/>
        <v>187908.19839999999</v>
      </c>
      <c r="H417" s="3">
        <f t="shared" si="13"/>
        <v>0.32999999998719431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65883.450000000012</v>
      </c>
      <c r="D418" s="2">
        <f>'PR-RAS'!E423</f>
        <v>207199.01</v>
      </c>
      <c r="E418" s="2">
        <v>0</v>
      </c>
      <c r="F418" s="2">
        <v>0</v>
      </c>
      <c r="G418" s="3">
        <f t="shared" si="12"/>
        <v>200277.37299</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9608.5100000000093</v>
      </c>
      <c r="D420" s="2">
        <f>'PR-RAS'!E425</f>
        <v>9485.2799999999988</v>
      </c>
      <c r="E420" s="2">
        <v>0</v>
      </c>
      <c r="F420" s="2">
        <v>0</v>
      </c>
      <c r="G420" s="3">
        <f t="shared" si="12"/>
        <v>11974.630330000002</v>
      </c>
      <c r="H420" s="3">
        <f t="shared" si="13"/>
        <v>0.76999999998952262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9908.0999999999985</v>
      </c>
      <c r="D422" s="2">
        <f>'PR-RAS'!E427</f>
        <v>19516.609999999997</v>
      </c>
      <c r="E422" s="2">
        <v>0</v>
      </c>
      <c r="F422" s="2">
        <v>0</v>
      </c>
      <c r="G422" s="3">
        <f t="shared" si="12"/>
        <v>20604.295719999995</v>
      </c>
      <c r="H422" s="3">
        <f t="shared" si="13"/>
        <v>0.49000000000160071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56274.94</v>
      </c>
      <c r="D637" s="2">
        <f>'PR-RAS'!E643</f>
        <v>197713.73</v>
      </c>
      <c r="E637" s="2">
        <v>0</v>
      </c>
      <c r="F637" s="2">
        <v>0</v>
      </c>
      <c r="G637" s="3">
        <f t="shared" si="14"/>
        <v>287282.72640000004</v>
      </c>
      <c r="H637" s="3">
        <f t="shared" si="15"/>
        <v>0.32999999998719431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65883.450000000012</v>
      </c>
      <c r="D638" s="2">
        <f>'PR-RAS'!E644</f>
        <v>207199.01</v>
      </c>
      <c r="E638" s="2">
        <v>0</v>
      </c>
      <c r="F638" s="2">
        <v>0</v>
      </c>
      <c r="G638" s="3">
        <f t="shared" si="14"/>
        <v>305939.29639000003</v>
      </c>
      <c r="H638" s="3">
        <f t="shared" si="15"/>
        <v>0.46000000002095476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9608.5100000000093</v>
      </c>
      <c r="D640" s="2">
        <f>'PR-RAS'!E646</f>
        <v>9485.2799999999988</v>
      </c>
      <c r="E640" s="2">
        <v>0</v>
      </c>
      <c r="F640" s="2">
        <v>0</v>
      </c>
      <c r="G640" s="3">
        <f t="shared" si="14"/>
        <v>18262.025730000005</v>
      </c>
      <c r="H640" s="3">
        <f t="shared" si="15"/>
        <v>0.76999999998952262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9908.0999999999985</v>
      </c>
      <c r="D642" s="2">
        <f>'PR-RAS'!E648</f>
        <v>19516.609999999997</v>
      </c>
      <c r="E642" s="2">
        <v>0</v>
      </c>
      <c r="F642" s="2">
        <v>0</v>
      </c>
      <c r="G642" s="3">
        <f t="shared" si="14"/>
        <v>31371.386119999996</v>
      </c>
      <c r="H642" s="3">
        <f t="shared" si="15"/>
        <v>0.49000000000160071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19516.610000000008</v>
      </c>
      <c r="D644" s="2">
        <f>'PR-RAS'!E650</f>
        <v>29001.889999999996</v>
      </c>
      <c r="E644" s="2">
        <v>0</v>
      </c>
      <c r="F644" s="2">
        <v>0</v>
      </c>
      <c r="G644" s="3">
        <f t="shared" si="14"/>
        <v>49845.610769999999</v>
      </c>
      <c r="H644" s="3">
        <f t="shared" si="15"/>
        <v>0.49999999999636202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816.13</v>
      </c>
      <c r="D646" s="2">
        <f>'PR-RAS'!E653</f>
        <v>2278.5500000000002</v>
      </c>
      <c r="E646" s="2">
        <v>0</v>
      </c>
      <c r="F646" s="2">
        <v>0</v>
      </c>
      <c r="G646" s="3">
        <f t="shared" si="14"/>
        <v>3465.7333500000004</v>
      </c>
      <c r="H646" s="3">
        <f t="shared" si="15"/>
        <v>0.57999999999981355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59243.31</v>
      </c>
      <c r="D647" s="2">
        <f>'PR-RAS'!E654</f>
        <v>196689.41</v>
      </c>
      <c r="E647" s="2">
        <v>0</v>
      </c>
      <c r="F647" s="2">
        <v>0</v>
      </c>
      <c r="G647" s="3">
        <f t="shared" si="14"/>
        <v>292393.89598000003</v>
      </c>
      <c r="H647" s="3">
        <f t="shared" si="15"/>
        <v>0.72000000000116415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57780.89</v>
      </c>
      <c r="D648" s="2">
        <f>'PR-RAS'!E655</f>
        <v>73674.86</v>
      </c>
      <c r="E648" s="2">
        <v>0</v>
      </c>
      <c r="F648" s="2">
        <v>0</v>
      </c>
      <c r="G648" s="3">
        <f t="shared" si="14"/>
        <v>132719.50466999999</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2278.5499999999956</v>
      </c>
      <c r="D649" s="2">
        <f>'PR-RAS'!E656</f>
        <v>125293.09999999999</v>
      </c>
      <c r="E649" s="2">
        <v>0</v>
      </c>
      <c r="F649" s="2">
        <v>0</v>
      </c>
      <c r="G649" s="3">
        <f t="shared" si="14"/>
        <v>163856.35799999998</v>
      </c>
      <c r="H649" s="3">
        <f t="shared" si="15"/>
        <v>0.54999999999563443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10532.45</v>
      </c>
      <c r="E670" s="2">
        <v>0</v>
      </c>
      <c r="F670" s="2">
        <v>0</v>
      </c>
      <c r="G670" s="3">
        <f t="shared" si="14"/>
        <v>14092.418100000003</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3000</v>
      </c>
      <c r="D676" s="2">
        <f>'PR-RAS'!E683</f>
        <v>1200</v>
      </c>
      <c r="E676" s="2">
        <v>0</v>
      </c>
      <c r="F676" s="2">
        <v>0</v>
      </c>
      <c r="G676" s="3">
        <f t="shared" si="14"/>
        <v>3645.0000000000005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6800</v>
      </c>
      <c r="E677" s="2">
        <v>0</v>
      </c>
      <c r="F677" s="2">
        <v>0</v>
      </c>
      <c r="G677" s="3">
        <f t="shared" si="14"/>
        <v>9193.6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20000</v>
      </c>
      <c r="D678" s="2">
        <f>'PR-RAS'!E685</f>
        <v>120500</v>
      </c>
      <c r="E678" s="2">
        <v>0</v>
      </c>
      <c r="F678" s="2">
        <v>0</v>
      </c>
      <c r="G678" s="3">
        <f t="shared" si="14"/>
        <v>176697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1500</v>
      </c>
      <c r="D679" s="2">
        <f>'PR-RAS'!E686</f>
        <v>0</v>
      </c>
      <c r="E679" s="2">
        <v>0</v>
      </c>
      <c r="F679" s="2">
        <v>0</v>
      </c>
      <c r="G679" s="3">
        <f t="shared" si="14"/>
        <v>1017.0000000000001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133</v>
      </c>
      <c r="D717" s="2">
        <f>'PR-RAS'!E724</f>
        <v>354</v>
      </c>
      <c r="E717" s="2">
        <v>0</v>
      </c>
      <c r="F717" s="2">
        <v>0</v>
      </c>
      <c r="G717" s="3">
        <f t="shared" si="14"/>
        <v>602.15599999999995</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3311.63</v>
      </c>
      <c r="D730" s="2">
        <f>'PR-RAS'!E737</f>
        <v>768.19</v>
      </c>
      <c r="E730" s="2">
        <v>0</v>
      </c>
      <c r="F730" s="2">
        <v>0</v>
      </c>
      <c r="G730" s="3">
        <f t="shared" si="14"/>
        <v>3534.19929</v>
      </c>
      <c r="H730" s="3">
        <f t="shared" si="15"/>
        <v>0.55999999999994543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2119.44</v>
      </c>
      <c r="E731" s="2">
        <v>0</v>
      </c>
      <c r="F731" s="2">
        <v>0</v>
      </c>
      <c r="G731" s="3">
        <f t="shared" si="14"/>
        <v>3094.3824</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278630.96000000002</v>
      </c>
      <c r="D1011" s="7">
        <f>BILANCA!E6</f>
        <v>521084.37999999995</v>
      </c>
      <c r="E1011" s="7">
        <v>0</v>
      </c>
      <c r="F1011" s="7">
        <v>0</v>
      </c>
      <c r="G1011" s="8">
        <f t="shared" ref="G1011:G1306" si="38">B1011/1000*C1011+B1011/500*D1011</f>
        <v>1320.79972</v>
      </c>
      <c r="H1011" s="8">
        <f t="shared" si="35"/>
        <v>0.41999999992549419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276281.89</v>
      </c>
      <c r="D1012" s="2">
        <f>BILANCA!E7</f>
        <v>395724.63999999996</v>
      </c>
      <c r="E1012" s="2">
        <v>0</v>
      </c>
      <c r="F1012" s="2">
        <v>0</v>
      </c>
      <c r="G1012" s="3">
        <f t="shared" si="38"/>
        <v>2135.46234</v>
      </c>
      <c r="H1012" s="3">
        <f t="shared" si="35"/>
        <v>0.47000000003026798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276281.89</v>
      </c>
      <c r="D1017" s="2">
        <f>BILANCA!E12</f>
        <v>395724.63999999996</v>
      </c>
      <c r="E1017" s="2">
        <v>0</v>
      </c>
      <c r="F1017" s="2">
        <v>0</v>
      </c>
      <c r="G1017" s="3">
        <f t="shared" si="38"/>
        <v>7474.1181899999992</v>
      </c>
      <c r="H1017" s="3">
        <f t="shared" si="35"/>
        <v>0.47000000003026798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212573.83000000002</v>
      </c>
      <c r="D1018" s="2">
        <f>BILANCA!E13</f>
        <v>331600.99</v>
      </c>
      <c r="E1018" s="2">
        <v>0</v>
      </c>
      <c r="F1018" s="2">
        <v>0</v>
      </c>
      <c r="G1018" s="3">
        <f t="shared" si="38"/>
        <v>7006.2064800000007</v>
      </c>
      <c r="H1018" s="3">
        <f t="shared" si="35"/>
        <v>0.17999999999301508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183046.53</v>
      </c>
      <c r="D1020" s="2">
        <f>BILANCA!E15</f>
        <v>183046.53</v>
      </c>
      <c r="E1020" s="2">
        <v>0</v>
      </c>
      <c r="F1020" s="2">
        <v>0</v>
      </c>
      <c r="G1020" s="3">
        <f t="shared" si="38"/>
        <v>5491.3959000000004</v>
      </c>
      <c r="H1020" s="3">
        <f t="shared" si="35"/>
        <v>0.94000000000232831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62195.26</v>
      </c>
      <c r="D1022" s="2">
        <f>BILANCA!E17</f>
        <v>186047.97</v>
      </c>
      <c r="E1022" s="2">
        <v>0</v>
      </c>
      <c r="F1022" s="2">
        <v>0</v>
      </c>
      <c r="G1022" s="3">
        <f t="shared" si="38"/>
        <v>5211.4943999999996</v>
      </c>
      <c r="H1022" s="3">
        <f t="shared" si="35"/>
        <v>0.29000000000087311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32667.96</v>
      </c>
      <c r="D1023" s="2">
        <f>BILANCA!E18</f>
        <v>37493.51</v>
      </c>
      <c r="E1023" s="2">
        <v>0</v>
      </c>
      <c r="F1023" s="2">
        <v>0</v>
      </c>
      <c r="G1023" s="3">
        <f t="shared" si="38"/>
        <v>1399.5147400000001</v>
      </c>
      <c r="H1023" s="3">
        <f t="shared" si="35"/>
        <v>0.52999999999883585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28165.37000000001</v>
      </c>
      <c r="D1024" s="2">
        <f>BILANCA!E19</f>
        <v>26730.959999999992</v>
      </c>
      <c r="E1024" s="2">
        <v>0</v>
      </c>
      <c r="F1024" s="2">
        <v>0</v>
      </c>
      <c r="G1024" s="3">
        <f t="shared" si="38"/>
        <v>1142.78206</v>
      </c>
      <c r="H1024" s="3">
        <f t="shared" si="35"/>
        <v>0.41000000001804437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61852.73</v>
      </c>
      <c r="D1025" s="2">
        <f>BILANCA!E20</f>
        <v>65751.45</v>
      </c>
      <c r="E1025" s="2">
        <v>0</v>
      </c>
      <c r="F1025" s="2">
        <v>0</v>
      </c>
      <c r="G1025" s="3">
        <f t="shared" si="38"/>
        <v>2900.3344499999998</v>
      </c>
      <c r="H1025" s="3">
        <f t="shared" si="35"/>
        <v>0.7199999999938882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22768.23</v>
      </c>
      <c r="D1027" s="2">
        <f>BILANCA!E22</f>
        <v>22768.23</v>
      </c>
      <c r="E1027" s="2">
        <v>0</v>
      </c>
      <c r="F1027" s="2">
        <v>0</v>
      </c>
      <c r="G1027" s="3">
        <f t="shared" si="38"/>
        <v>1161.1797300000001</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2031.45</v>
      </c>
      <c r="D1029" s="2">
        <f>BILANCA!E24</f>
        <v>2031.45</v>
      </c>
      <c r="E1029" s="2">
        <v>0</v>
      </c>
      <c r="F1029" s="2">
        <v>0</v>
      </c>
      <c r="G1029" s="3">
        <f t="shared" si="38"/>
        <v>115.79264999999999</v>
      </c>
      <c r="H1029" s="3">
        <f t="shared" si="35"/>
        <v>0.90000000000009095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18559.05</v>
      </c>
      <c r="D1031" s="2">
        <f>BILANCA!E26</f>
        <v>18559.05</v>
      </c>
      <c r="E1031" s="2">
        <v>0</v>
      </c>
      <c r="F1031" s="2">
        <v>0</v>
      </c>
      <c r="G1031" s="3">
        <f t="shared" si="38"/>
        <v>1169.2201500000001</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77046.09</v>
      </c>
      <c r="D1033" s="2">
        <f>BILANCA!E28</f>
        <v>82379.22</v>
      </c>
      <c r="E1033" s="2">
        <v>0</v>
      </c>
      <c r="F1033" s="2">
        <v>0</v>
      </c>
      <c r="G1033" s="3">
        <f t="shared" si="38"/>
        <v>5561.5041899999997</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7829.4</v>
      </c>
      <c r="D1035" s="2">
        <f>BILANCA!E30</f>
        <v>7829.4</v>
      </c>
      <c r="E1035" s="2">
        <v>0</v>
      </c>
      <c r="F1035" s="2">
        <v>0</v>
      </c>
      <c r="G1035" s="3">
        <f t="shared" si="38"/>
        <v>587.20500000000004</v>
      </c>
      <c r="H1035" s="3">
        <f t="shared" si="35"/>
        <v>0.7999999999992724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7829.4</v>
      </c>
      <c r="D1039" s="2">
        <f>BILANCA!E34</f>
        <v>7829.4</v>
      </c>
      <c r="E1039" s="2">
        <v>0</v>
      </c>
      <c r="F1039" s="2">
        <v>0</v>
      </c>
      <c r="G1039" s="3">
        <f t="shared" si="38"/>
        <v>681.15780000000007</v>
      </c>
      <c r="H1039" s="3">
        <f t="shared" si="35"/>
        <v>0.7999999999992724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35505.199999999997</v>
      </c>
      <c r="D1040" s="2">
        <f>BILANCA!E35</f>
        <v>37355.199999999997</v>
      </c>
      <c r="E1040" s="2">
        <v>0</v>
      </c>
      <c r="F1040" s="2">
        <v>0</v>
      </c>
      <c r="G1040" s="3">
        <f t="shared" si="38"/>
        <v>3306.4679999999998</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35505.199999999997</v>
      </c>
      <c r="D1043" s="2">
        <f>BILANCA!E38</f>
        <v>37355.199999999997</v>
      </c>
      <c r="E1043" s="2">
        <v>0</v>
      </c>
      <c r="F1043" s="2">
        <v>0</v>
      </c>
      <c r="G1043" s="3">
        <f t="shared" si="38"/>
        <v>3637.1147999999994</v>
      </c>
      <c r="H1043" s="3">
        <f t="shared" si="35"/>
        <v>0.39999999999417923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37.489999999997963</v>
      </c>
      <c r="D1050" s="2">
        <f>BILANCA!E45</f>
        <v>37.489999999997963</v>
      </c>
      <c r="E1050" s="2">
        <v>0</v>
      </c>
      <c r="F1050" s="2">
        <v>0</v>
      </c>
      <c r="G1050" s="3">
        <f t="shared" si="38"/>
        <v>4.4987999999997559</v>
      </c>
      <c r="H1050" s="3">
        <f t="shared" si="35"/>
        <v>0.97999999999592546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257.14999999999998</v>
      </c>
      <c r="D1052" s="2">
        <f>BILANCA!E47</f>
        <v>257.14999999999998</v>
      </c>
      <c r="E1052" s="2">
        <v>0</v>
      </c>
      <c r="F1052" s="2">
        <v>0</v>
      </c>
      <c r="G1052" s="3">
        <f t="shared" si="38"/>
        <v>32.4009</v>
      </c>
      <c r="H1052" s="3">
        <f t="shared" si="35"/>
        <v>0.29999999999995453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2023.08</v>
      </c>
      <c r="D1053" s="2">
        <f>BILANCA!E48</f>
        <v>2023.08</v>
      </c>
      <c r="E1053" s="2">
        <v>0</v>
      </c>
      <c r="F1053" s="2">
        <v>0</v>
      </c>
      <c r="G1053" s="3">
        <f t="shared" si="38"/>
        <v>260.97731999999996</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13054.71</v>
      </c>
      <c r="D1054" s="2">
        <f>BILANCA!E49</f>
        <v>13054.71</v>
      </c>
      <c r="E1054" s="2">
        <v>0</v>
      </c>
      <c r="F1054" s="2">
        <v>0</v>
      </c>
      <c r="G1054" s="3">
        <f t="shared" si="38"/>
        <v>1723.2217199999996</v>
      </c>
      <c r="H1054" s="3">
        <f t="shared" si="35"/>
        <v>0.58000000000174623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15297.45</v>
      </c>
      <c r="D1055" s="2">
        <f>BILANCA!E50</f>
        <v>15297.45</v>
      </c>
      <c r="E1055" s="2">
        <v>0</v>
      </c>
      <c r="F1055" s="2">
        <v>0</v>
      </c>
      <c r="G1055" s="3">
        <f t="shared" si="38"/>
        <v>2065.1557499999999</v>
      </c>
      <c r="H1055" s="3">
        <f t="shared" si="35"/>
        <v>0.90000000000145519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2709.88</v>
      </c>
      <c r="E1059" s="2">
        <v>0</v>
      </c>
      <c r="F1059" s="2">
        <v>0</v>
      </c>
      <c r="G1059" s="3">
        <f t="shared" si="38"/>
        <v>265.56824</v>
      </c>
      <c r="H1059" s="3">
        <f t="shared" si="35"/>
        <v>0.11999999999989086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2709.88</v>
      </c>
      <c r="E1060" s="2">
        <v>0</v>
      </c>
      <c r="F1060" s="2">
        <v>0</v>
      </c>
      <c r="G1060" s="3">
        <f t="shared" si="38"/>
        <v>270.988</v>
      </c>
      <c r="H1060" s="3">
        <f t="shared" si="35"/>
        <v>0.11999999999989086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2349.0699999999997</v>
      </c>
      <c r="D1074" s="2">
        <f>BILANCA!E69</f>
        <v>125359.74</v>
      </c>
      <c r="E1074" s="2">
        <v>0</v>
      </c>
      <c r="F1074" s="2">
        <v>0</v>
      </c>
      <c r="G1074" s="3">
        <f t="shared" si="38"/>
        <v>16196.387200000001</v>
      </c>
      <c r="H1074" s="3">
        <f t="shared" si="35"/>
        <v>0.32999999999447027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2278.5499999999997</v>
      </c>
      <c r="D1075" s="2">
        <f>BILANCA!E70</f>
        <v>125293.1</v>
      </c>
      <c r="E1075" s="2">
        <v>0</v>
      </c>
      <c r="F1075" s="2">
        <v>0</v>
      </c>
      <c r="G1075" s="3">
        <f t="shared" si="38"/>
        <v>16436.208750000002</v>
      </c>
      <c r="H1075" s="3">
        <f t="shared" si="35"/>
        <v>0.55000000000609361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2250.2199999999998</v>
      </c>
      <c r="D1076" s="2">
        <f>BILANCA!E71</f>
        <v>125241.69</v>
      </c>
      <c r="E1076" s="2">
        <v>0</v>
      </c>
      <c r="F1076" s="2">
        <v>0</v>
      </c>
      <c r="G1076" s="3">
        <f t="shared" si="38"/>
        <v>16680.417600000001</v>
      </c>
      <c r="H1076" s="3">
        <f t="shared" si="35"/>
        <v>0.5299999999974716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2250.2199999999998</v>
      </c>
      <c r="D1078" s="2">
        <f>BILANCA!E73</f>
        <v>125241.69</v>
      </c>
      <c r="E1078" s="2">
        <v>0</v>
      </c>
      <c r="F1078" s="2">
        <v>0</v>
      </c>
      <c r="G1078" s="3">
        <f t="shared" si="38"/>
        <v>17185.884800000003</v>
      </c>
      <c r="H1078" s="3">
        <f t="shared" si="35"/>
        <v>0.5299999999974716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28.33</v>
      </c>
      <c r="D1085" s="2">
        <f>BILANCA!E80</f>
        <v>51.41</v>
      </c>
      <c r="E1085" s="2">
        <v>0</v>
      </c>
      <c r="F1085" s="2">
        <v>0</v>
      </c>
      <c r="G1085" s="3">
        <f t="shared" si="38"/>
        <v>9.8362499999999997</v>
      </c>
      <c r="H1085" s="3">
        <f t="shared" si="35"/>
        <v>0.73999999999999488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70.52</v>
      </c>
      <c r="D1087" s="2">
        <f>BILANCA!E82</f>
        <v>66.64</v>
      </c>
      <c r="E1087" s="2">
        <v>0</v>
      </c>
      <c r="F1087" s="2">
        <v>0</v>
      </c>
      <c r="G1087" s="3">
        <f t="shared" si="38"/>
        <v>15.692600000000001</v>
      </c>
      <c r="H1087" s="3">
        <f t="shared" si="35"/>
        <v>0.84000000000000341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70.52</v>
      </c>
      <c r="D1092" s="2">
        <f>BILANCA!E87</f>
        <v>66.64</v>
      </c>
      <c r="E1092" s="2">
        <v>0</v>
      </c>
      <c r="F1092" s="2">
        <v>0</v>
      </c>
      <c r="G1092" s="3">
        <f t="shared" si="38"/>
        <v>16.711600000000001</v>
      </c>
      <c r="H1092" s="3">
        <f t="shared" si="35"/>
        <v>0.84000000000000341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278630.96000000002</v>
      </c>
      <c r="D1180" s="2">
        <f>BILANCA!E176</f>
        <v>521084.38</v>
      </c>
      <c r="E1180" s="2">
        <v>0</v>
      </c>
      <c r="F1180" s="2">
        <v>0</v>
      </c>
      <c r="G1180" s="3">
        <f t="shared" si="38"/>
        <v>224535.95240000004</v>
      </c>
      <c r="H1180" s="3">
        <f t="shared" si="41"/>
        <v>0.41999999998370185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14242.43</v>
      </c>
      <c r="D1181" s="2">
        <f>BILANCA!E177</f>
        <v>146738.38</v>
      </c>
      <c r="E1181" s="2">
        <v>0</v>
      </c>
      <c r="F1181" s="2">
        <v>0</v>
      </c>
      <c r="G1181" s="3">
        <f t="shared" si="38"/>
        <v>52619.981490000006</v>
      </c>
      <c r="H1181" s="3">
        <f t="shared" si="41"/>
        <v>0.81000000000494765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6297.43</v>
      </c>
      <c r="D1182" s="2">
        <f>BILANCA!E178</f>
        <v>17160.669999999998</v>
      </c>
      <c r="E1182" s="2">
        <v>0</v>
      </c>
      <c r="F1182" s="2">
        <v>0</v>
      </c>
      <c r="G1182" s="3">
        <f t="shared" si="38"/>
        <v>6986.4284399999997</v>
      </c>
      <c r="H1182" s="3">
        <f t="shared" si="41"/>
        <v>0.76000000000203727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2729.34</v>
      </c>
      <c r="D1183" s="2">
        <f>BILANCA!E179</f>
        <v>3518.22</v>
      </c>
      <c r="E1183" s="2">
        <v>0</v>
      </c>
      <c r="F1183" s="2">
        <v>0</v>
      </c>
      <c r="G1183" s="3">
        <f t="shared" si="38"/>
        <v>1689.4799399999997</v>
      </c>
      <c r="H1183" s="3">
        <f t="shared" si="41"/>
        <v>0.55999999999994543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2473.25</v>
      </c>
      <c r="D1184" s="2">
        <f>BILANCA!E180</f>
        <v>13615.58</v>
      </c>
      <c r="E1184" s="2">
        <v>0</v>
      </c>
      <c r="F1184" s="2">
        <v>0</v>
      </c>
      <c r="G1184" s="3">
        <f t="shared" si="38"/>
        <v>5168.5673399999996</v>
      </c>
      <c r="H1184" s="3">
        <f t="shared" si="41"/>
        <v>0.67000000000007276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27.76</v>
      </c>
      <c r="D1185" s="2">
        <f>BILANCA!E181</f>
        <v>26.87</v>
      </c>
      <c r="E1185" s="2">
        <v>0</v>
      </c>
      <c r="F1185" s="2">
        <v>0</v>
      </c>
      <c r="G1185" s="3">
        <f t="shared" si="38"/>
        <v>14.262499999999999</v>
      </c>
      <c r="H1185" s="3">
        <f t="shared" si="41"/>
        <v>0.36999999999999744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27.76</v>
      </c>
      <c r="D1188" s="2">
        <f>BILANCA!E184</f>
        <v>26.87</v>
      </c>
      <c r="E1188" s="2">
        <v>0</v>
      </c>
      <c r="F1188" s="2">
        <v>0</v>
      </c>
      <c r="G1188" s="3">
        <f t="shared" si="38"/>
        <v>14.507000000000001</v>
      </c>
      <c r="H1188" s="3">
        <f t="shared" si="41"/>
        <v>0.36999999999999744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1067.08</v>
      </c>
      <c r="D1200" s="2">
        <f>BILANCA!E196</f>
        <v>0</v>
      </c>
      <c r="E1200" s="2">
        <v>0</v>
      </c>
      <c r="F1200" s="2">
        <v>0</v>
      </c>
      <c r="G1200" s="3">
        <f t="shared" si="38"/>
        <v>202.74519999999998</v>
      </c>
      <c r="H1200" s="3">
        <f t="shared" si="41"/>
        <v>7.999999999992724E-2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7945</v>
      </c>
      <c r="D1201" s="2">
        <f>BILANCA!E197</f>
        <v>129577.71</v>
      </c>
      <c r="E1201" s="2">
        <v>0</v>
      </c>
      <c r="F1201" s="2">
        <v>0</v>
      </c>
      <c r="G1201" s="3">
        <f t="shared" si="38"/>
        <v>51016.180220000009</v>
      </c>
      <c r="H1201" s="3">
        <f t="shared" si="41"/>
        <v>0.28999999999359716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7945</v>
      </c>
      <c r="D1203" s="2">
        <f>BILANCA!E199</f>
        <v>7225</v>
      </c>
      <c r="E1203" s="2">
        <v>0</v>
      </c>
      <c r="F1203" s="2">
        <v>0</v>
      </c>
      <c r="G1203" s="3">
        <f t="shared" si="44"/>
        <v>4322.2349999999997</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122352.71</v>
      </c>
      <c r="E1206" s="2">
        <v>0</v>
      </c>
      <c r="F1206" s="2">
        <v>0</v>
      </c>
      <c r="G1206" s="3">
        <f t="shared" si="44"/>
        <v>47962.262320000002</v>
      </c>
      <c r="H1206" s="3">
        <f t="shared" si="45"/>
        <v>0.28999999999359716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264388.53000000003</v>
      </c>
      <c r="D1255" s="2">
        <f>BILANCA!E251</f>
        <v>374346</v>
      </c>
      <c r="E1255" s="2">
        <v>0</v>
      </c>
      <c r="F1255" s="2">
        <v>0</v>
      </c>
      <c r="G1255" s="3">
        <f t="shared" si="38"/>
        <v>248204.72985</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283905.14</v>
      </c>
      <c r="D1256" s="2">
        <f>BILANCA!E252</f>
        <v>403347.89</v>
      </c>
      <c r="E1256" s="2">
        <v>0</v>
      </c>
      <c r="F1256" s="2">
        <v>0</v>
      </c>
      <c r="G1256" s="3">
        <f t="shared" si="38"/>
        <v>268287.82631999999</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283905.14</v>
      </c>
      <c r="D1257" s="2">
        <f>BILANCA!E253</f>
        <v>403347.89</v>
      </c>
      <c r="E1257" s="2">
        <v>0</v>
      </c>
      <c r="F1257" s="2">
        <v>0</v>
      </c>
      <c r="G1257" s="3">
        <f t="shared" si="38"/>
        <v>269378.42723999999</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-19516.609999999997</v>
      </c>
      <c r="D1259" s="2">
        <f>BILANCA!E255</f>
        <v>-29001.89</v>
      </c>
      <c r="E1259" s="2">
        <v>0</v>
      </c>
      <c r="F1259" s="2">
        <v>0</v>
      </c>
      <c r="G1259" s="3">
        <f t="shared" si="38"/>
        <v>-19302.577109999998</v>
      </c>
      <c r="H1259" s="3">
        <f t="shared" si="41"/>
        <v>0.50000000000363798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32473.7</v>
      </c>
      <c r="D1260" s="2">
        <f>BILANCA!E256</f>
        <v>23066.71</v>
      </c>
      <c r="E1260" s="2">
        <v>0</v>
      </c>
      <c r="F1260" s="2">
        <v>0</v>
      </c>
      <c r="G1260" s="3">
        <f t="shared" si="38"/>
        <v>19651.78</v>
      </c>
      <c r="H1260" s="3">
        <f t="shared" si="41"/>
        <v>0.59000000000014552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32473.7</v>
      </c>
      <c r="D1261" s="2">
        <f>BILANCA!E257</f>
        <v>23066.71</v>
      </c>
      <c r="E1261" s="2">
        <v>0</v>
      </c>
      <c r="F1261" s="2">
        <v>0</v>
      </c>
      <c r="G1261" s="3">
        <f t="shared" si="38"/>
        <v>19730.387119999999</v>
      </c>
      <c r="H1261" s="3">
        <f t="shared" si="41"/>
        <v>0.59000000000014552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51990.31</v>
      </c>
      <c r="D1264" s="2">
        <f>BILANCA!E260</f>
        <v>52068.6</v>
      </c>
      <c r="E1264" s="2">
        <v>0</v>
      </c>
      <c r="F1264" s="2">
        <v>0</v>
      </c>
      <c r="G1264" s="3">
        <f t="shared" si="38"/>
        <v>39656.387539999996</v>
      </c>
      <c r="H1264" s="3">
        <f t="shared" si="41"/>
        <v>0.70999999999912689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51990.31</v>
      </c>
      <c r="D1266" s="2">
        <f>BILANCA!E262</f>
        <v>52068.6</v>
      </c>
      <c r="E1266" s="2">
        <v>0</v>
      </c>
      <c r="F1266" s="2">
        <v>0</v>
      </c>
      <c r="G1266" s="3">
        <f t="shared" si="38"/>
        <v>39968.64256</v>
      </c>
      <c r="H1266" s="3">
        <f t="shared" si="41"/>
        <v>0.70999999999912689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46.3</v>
      </c>
      <c r="D1312" s="2">
        <f>BILANCA!E309</f>
        <v>42.42</v>
      </c>
      <c r="E1312" s="2">
        <v>0</v>
      </c>
      <c r="F1312" s="2">
        <v>0</v>
      </c>
      <c r="G1312" s="3">
        <f t="shared" si="52"/>
        <v>39.604280000000003</v>
      </c>
      <c r="H1312" s="3">
        <f t="shared" si="41"/>
        <v>0.71999999999999886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24.22</v>
      </c>
      <c r="D1314" s="2">
        <f>BILANCA!E311</f>
        <v>24.22</v>
      </c>
      <c r="E1314" s="2">
        <v>0</v>
      </c>
      <c r="F1314" s="2">
        <v>0</v>
      </c>
      <c r="G1314" s="3">
        <f t="shared" si="52"/>
        <v>22.088639999999998</v>
      </c>
      <c r="H1314" s="3">
        <f t="shared" si="41"/>
        <v>0.43999999999999773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6297.43</v>
      </c>
      <c r="D1340" s="2">
        <f>BILANCA!E337</f>
        <v>17160.669999999998</v>
      </c>
      <c r="E1340" s="2">
        <v>0</v>
      </c>
      <c r="F1340" s="2">
        <v>0</v>
      </c>
      <c r="G1340" s="3">
        <f t="shared" si="52"/>
        <v>13404.194100000001</v>
      </c>
      <c r="H1340" s="3">
        <f t="shared" si="41"/>
        <v>0.76000000000203727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7945</v>
      </c>
      <c r="D1342" s="2">
        <f>BILANCA!E339</f>
        <v>129577.71</v>
      </c>
      <c r="E1342" s="2">
        <v>0</v>
      </c>
      <c r="F1342" s="2">
        <v>0</v>
      </c>
      <c r="G1342" s="3">
        <f t="shared" si="52"/>
        <v>88677.339440000011</v>
      </c>
      <c r="H1342" s="3">
        <f t="shared" si="41"/>
        <v>0.28999999999359716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65883.45</v>
      </c>
      <c r="D1503" s="2">
        <f>'RAS-funkcijski'!E107</f>
        <v>207199.01</v>
      </c>
      <c r="E1503" s="2">
        <v>0</v>
      </c>
      <c r="F1503" s="2">
        <v>0</v>
      </c>
      <c r="G1503" s="3">
        <f t="shared" si="52"/>
        <v>49468.991409999995</v>
      </c>
      <c r="H1503" s="3">
        <f t="shared" si="63"/>
        <v>0.46000000000640284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65883.45</v>
      </c>
      <c r="D1505" s="2">
        <f>'RAS-funkcijski'!E109</f>
        <v>207199.01</v>
      </c>
      <c r="E1505" s="2">
        <v>0</v>
      </c>
      <c r="F1505" s="2">
        <v>0</v>
      </c>
      <c r="G1505" s="3">
        <f t="shared" si="52"/>
        <v>50429.554349999999</v>
      </c>
      <c r="H1505" s="3">
        <f t="shared" si="63"/>
        <v>0.46000000000640284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65883.45</v>
      </c>
      <c r="D1537" s="14">
        <f>'RAS-funkcijski'!E141</f>
        <v>207199.01</v>
      </c>
      <c r="E1537" s="14">
        <v>0</v>
      </c>
      <c r="F1537" s="14">
        <v>0</v>
      </c>
      <c r="G1537" s="15">
        <f t="shared" si="52"/>
        <v>65798.561390000017</v>
      </c>
      <c r="H1537" s="15">
        <f t="shared" si="63"/>
        <v>0.46000000000640284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10158.68</v>
      </c>
      <c r="E1538" s="7">
        <v>0</v>
      </c>
      <c r="F1538" s="7">
        <v>0</v>
      </c>
      <c r="G1538" s="8">
        <f t="shared" si="52"/>
        <v>20.317360000000001</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10158.68</v>
      </c>
      <c r="E1539" s="2">
        <v>0</v>
      </c>
      <c r="F1539" s="2">
        <v>0</v>
      </c>
      <c r="G1539" s="3">
        <f t="shared" si="52"/>
        <v>40.634720000000002</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10158.68</v>
      </c>
      <c r="E1540" s="2">
        <v>0</v>
      </c>
      <c r="F1540" s="2">
        <v>0</v>
      </c>
      <c r="G1540" s="3">
        <f t="shared" si="52"/>
        <v>60.952080000000002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10158.68</v>
      </c>
      <c r="E1542" s="2">
        <v>0</v>
      </c>
      <c r="F1542" s="2">
        <v>0</v>
      </c>
      <c r="G1542" s="3">
        <f t="shared" si="52"/>
        <v>101.58680000000001</v>
      </c>
      <c r="H1542" s="3">
        <f t="shared" si="63"/>
        <v>0.31999999999970896</v>
      </c>
      <c r="I1542" s="11">
        <f t="shared" si="64"/>
        <v>32.507775999970441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14242.43</v>
      </c>
      <c r="D1582" s="7"/>
      <c r="E1582" s="7">
        <v>0</v>
      </c>
      <c r="F1582" s="7">
        <v>0</v>
      </c>
      <c r="G1582" s="8">
        <f t="shared" ref="G1582:G1686" si="70">B1582/1000*C1582</f>
        <v>14.242430000000001</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264193.91000000003</v>
      </c>
      <c r="D1583" s="2">
        <v>0</v>
      </c>
      <c r="E1583" s="2">
        <v>0</v>
      </c>
      <c r="F1583" s="2">
        <v>0</v>
      </c>
      <c r="G1583" s="3">
        <f t="shared" si="70"/>
        <v>528.38782000000003</v>
      </c>
      <c r="H1583" s="3">
        <f t="shared" si="71"/>
        <v>8.999999996740371E-2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57188.15</v>
      </c>
      <c r="D1584" s="2">
        <v>0</v>
      </c>
      <c r="E1584" s="2">
        <v>0</v>
      </c>
      <c r="F1584" s="2">
        <v>0</v>
      </c>
      <c r="G1584" s="3">
        <f t="shared" si="70"/>
        <v>171.56445000000002</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77404.33</v>
      </c>
      <c r="D1585" s="2">
        <v>0</v>
      </c>
      <c r="E1585" s="2">
        <v>0</v>
      </c>
      <c r="F1585" s="2">
        <v>0</v>
      </c>
      <c r="G1585" s="3">
        <f t="shared" si="70"/>
        <v>309.61732000000001</v>
      </c>
      <c r="H1585" s="3">
        <f t="shared" si="71"/>
        <v>0.33000000000174623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38212.57</v>
      </c>
      <c r="D1586" s="2">
        <v>0</v>
      </c>
      <c r="E1586" s="2">
        <v>0</v>
      </c>
      <c r="F1586" s="2">
        <v>0</v>
      </c>
      <c r="G1586" s="3">
        <f t="shared" si="70"/>
        <v>191.06285</v>
      </c>
      <c r="H1586" s="3">
        <f t="shared" si="71"/>
        <v>0.43000000000029104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38918.15</v>
      </c>
      <c r="D1587" s="2">
        <v>0</v>
      </c>
      <c r="E1587" s="2">
        <v>0</v>
      </c>
      <c r="F1587" s="2">
        <v>0</v>
      </c>
      <c r="G1587" s="3">
        <f t="shared" si="70"/>
        <v>233.50890000000001</v>
      </c>
      <c r="H1587" s="3">
        <f t="shared" si="71"/>
        <v>0.15000000000145519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273.61</v>
      </c>
      <c r="D1588" s="2">
        <v>0</v>
      </c>
      <c r="E1588" s="2">
        <v>0</v>
      </c>
      <c r="F1588" s="2">
        <v>0</v>
      </c>
      <c r="G1588" s="3">
        <f t="shared" si="70"/>
        <v>1.91527</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129601.43</v>
      </c>
      <c r="D1594" s="2">
        <v>0</v>
      </c>
      <c r="E1594" s="2">
        <v>0</v>
      </c>
      <c r="F1594" s="2">
        <v>0</v>
      </c>
      <c r="G1594" s="3">
        <f t="shared" si="70"/>
        <v>1684.8185899999999</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131697.96</v>
      </c>
      <c r="D1602" s="2">
        <v>0</v>
      </c>
      <c r="E1602" s="2">
        <v>0</v>
      </c>
      <c r="F1602" s="2">
        <v>0</v>
      </c>
      <c r="G1602" s="3">
        <f t="shared" si="70"/>
        <v>2765.6571600000002</v>
      </c>
      <c r="H1602" s="3">
        <f t="shared" si="71"/>
        <v>4.0000000008149073E-2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58255.23</v>
      </c>
      <c r="D1603" s="2">
        <v>0</v>
      </c>
      <c r="E1603" s="2">
        <v>0</v>
      </c>
      <c r="F1603" s="2">
        <v>0</v>
      </c>
      <c r="G1603" s="3">
        <f t="shared" si="70"/>
        <v>1281.6150600000001</v>
      </c>
      <c r="H1603" s="3">
        <f t="shared" si="71"/>
        <v>0.23000000000320142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65474.01</v>
      </c>
      <c r="D1604" s="2">
        <v>0</v>
      </c>
      <c r="E1604" s="2">
        <v>0</v>
      </c>
      <c r="F1604" s="2">
        <v>0</v>
      </c>
      <c r="G1604" s="3">
        <f t="shared" si="70"/>
        <v>1505.9022299999999</v>
      </c>
      <c r="H1604" s="3">
        <f t="shared" si="71"/>
        <v>1.0000000002037268E-2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37423.69</v>
      </c>
      <c r="D1605" s="2">
        <v>0</v>
      </c>
      <c r="E1605" s="2">
        <v>0</v>
      </c>
      <c r="F1605" s="2">
        <v>0</v>
      </c>
      <c r="G1605" s="3">
        <f t="shared" si="70"/>
        <v>898.16856000000007</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27775.82</v>
      </c>
      <c r="D1606" s="2">
        <v>0</v>
      </c>
      <c r="E1606" s="2">
        <v>0</v>
      </c>
      <c r="F1606" s="2">
        <v>0</v>
      </c>
      <c r="G1606" s="3">
        <f t="shared" si="70"/>
        <v>694.39550000000008</v>
      </c>
      <c r="H1606" s="3">
        <f t="shared" si="71"/>
        <v>0.18000000000029104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274.5</v>
      </c>
      <c r="D1607" s="2">
        <v>0</v>
      </c>
      <c r="E1607" s="2">
        <v>0</v>
      </c>
      <c r="F1607" s="2">
        <v>0</v>
      </c>
      <c r="G1607" s="3">
        <f t="shared" si="70"/>
        <v>7.1369999999999996</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7968.72</v>
      </c>
      <c r="D1613" s="2">
        <v>0</v>
      </c>
      <c r="E1613" s="2">
        <v>0</v>
      </c>
      <c r="F1613" s="2">
        <v>0</v>
      </c>
      <c r="G1613" s="3">
        <f t="shared" si="70"/>
        <v>254.99904000000001</v>
      </c>
      <c r="H1613" s="3">
        <f t="shared" si="71"/>
        <v>0.27999999999974534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146738.38000000003</v>
      </c>
      <c r="D1621" s="2">
        <v>0</v>
      </c>
      <c r="E1621" s="2">
        <v>0</v>
      </c>
      <c r="F1621" s="2">
        <v>0</v>
      </c>
      <c r="G1621" s="3">
        <f t="shared" si="70"/>
        <v>5869.5352000000012</v>
      </c>
      <c r="H1621" s="3">
        <f t="shared" si="71"/>
        <v>0.38000000003376044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146738.38</v>
      </c>
      <c r="D1681" s="2">
        <v>0</v>
      </c>
      <c r="E1681" s="2">
        <v>0</v>
      </c>
      <c r="F1681" s="2">
        <v>0</v>
      </c>
      <c r="G1681" s="3">
        <f t="shared" si="70"/>
        <v>14673.838000000002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17160.669999999998</v>
      </c>
      <c r="D1683" s="2">
        <v>0</v>
      </c>
      <c r="E1683" s="2">
        <v>0</v>
      </c>
      <c r="F1683" s="2">
        <v>0</v>
      </c>
      <c r="G1683" s="3">
        <f t="shared" si="70"/>
        <v>1750.3883399999997</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129577.71</v>
      </c>
      <c r="D1684" s="2">
        <v>0</v>
      </c>
      <c r="E1684" s="2">
        <v>0</v>
      </c>
      <c r="F1684" s="2">
        <v>0</v>
      </c>
      <c r="G1684" s="3">
        <f t="shared" si="70"/>
        <v>13346.504129999999</v>
      </c>
      <c r="H1684" s="3">
        <f t="shared" si="71"/>
        <v>0.28999999999359716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41304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56274.94</v>
      </c>
      <c r="I17" s="275">
        <f>'PR-RAS'!E6</f>
        <v>197713.73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33367.51</v>
      </c>
      <c r="I18" s="275">
        <f>'PR-RAS'!E152</f>
        <v>77597.58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19516.610000000008</v>
      </c>
      <c r="I20" s="275">
        <f>'PR-RAS'!E650</f>
        <v>29001.889999999996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276281.89</v>
      </c>
      <c r="I22" s="275">
        <f>BILANCA!E7</f>
        <v>395724.63999999996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2349.0699999999997</v>
      </c>
      <c r="I23" s="275">
        <f>BILANCA!E69</f>
        <v>125359.74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14242.43</v>
      </c>
      <c r="I24" s="275">
        <f>BILANCA!E177</f>
        <v>146738.38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264388.53000000003</v>
      </c>
      <c r="I25" s="275">
        <f>BILANCA!E251</f>
        <v>374346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65883.45</v>
      </c>
      <c r="I31" s="275">
        <f>'RAS-funkcijski'!E141</f>
        <v>207199.01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10158.68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14242.43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146738.38000000003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146738.38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1"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56274.94</v>
      </c>
      <c r="E6" s="60">
        <f>E7+E43+E49+E82+E106+E125+E134+E140</f>
        <v>197713.73</v>
      </c>
      <c r="F6" s="45">
        <f t="shared" ref="F6:F132" si="0">IF(D6&lt;&gt;0,IF(E6/D6&gt;=100,"&gt;&gt;100",E6/D6*100),"-")</f>
        <v>351.33530129041452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24500</v>
      </c>
      <c r="E49" s="60">
        <f>E50+E53+E58+E61+E64+E68+E71+E74+E77</f>
        <v>139032.45000000001</v>
      </c>
      <c r="F49" s="45">
        <f t="shared" si="0"/>
        <v>567.47938775510204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10532.45</v>
      </c>
      <c r="F61" s="45" t="str">
        <f t="shared" si="0"/>
        <v>-</v>
      </c>
    </row>
    <row r="62" spans="1:6" ht="12.75" customHeight="1" x14ac:dyDescent="0.2">
      <c r="A62" s="63">
        <v>6341</v>
      </c>
      <c r="B62" s="65" t="s">
        <v>127</v>
      </c>
      <c r="C62" s="247" t="s">
        <v>128</v>
      </c>
      <c r="D62" s="194">
        <v>0</v>
      </c>
      <c r="E62" s="194">
        <v>10532.45</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24500</v>
      </c>
      <c r="E68" s="60">
        <f t="shared" si="11"/>
        <v>128500</v>
      </c>
      <c r="F68" s="45">
        <f t="shared" si="0"/>
        <v>524.48979591836735</v>
      </c>
    </row>
    <row r="69" spans="1:6" ht="12.75" customHeight="1" x14ac:dyDescent="0.2">
      <c r="A69" s="63" t="s">
        <v>141</v>
      </c>
      <c r="B69" s="64" t="s">
        <v>142</v>
      </c>
      <c r="C69" s="247" t="s">
        <v>141</v>
      </c>
      <c r="D69" s="194">
        <v>3000</v>
      </c>
      <c r="E69" s="194">
        <v>8000</v>
      </c>
      <c r="F69" s="45">
        <f t="shared" si="0"/>
        <v>266.66666666666663</v>
      </c>
    </row>
    <row r="70" spans="1:6" ht="24" x14ac:dyDescent="0.2">
      <c r="A70" s="63" t="s">
        <v>143</v>
      </c>
      <c r="B70" s="64" t="s">
        <v>144</v>
      </c>
      <c r="C70" s="247" t="s">
        <v>143</v>
      </c>
      <c r="D70" s="194">
        <v>21500</v>
      </c>
      <c r="E70" s="194">
        <v>120500</v>
      </c>
      <c r="F70" s="45">
        <f t="shared" si="0"/>
        <v>560.46511627906978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0.05</v>
      </c>
      <c r="F82" s="45" t="str">
        <f t="shared" si="0"/>
        <v>-</v>
      </c>
    </row>
    <row r="83" spans="1:6" ht="12.75" customHeight="1" x14ac:dyDescent="0.2">
      <c r="A83" s="63">
        <v>641</v>
      </c>
      <c r="B83" s="64" t="s">
        <v>169</v>
      </c>
      <c r="C83" s="247" t="s">
        <v>170</v>
      </c>
      <c r="D83" s="60">
        <f t="shared" ref="D83:E83" si="16">SUM(D84:D90)</f>
        <v>0</v>
      </c>
      <c r="E83" s="60">
        <f t="shared" si="16"/>
        <v>0.05</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0.05</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196</v>
      </c>
      <c r="E106" s="60">
        <f>E107+E112+E120+E124</f>
        <v>426</v>
      </c>
      <c r="F106" s="45">
        <f t="shared" si="0"/>
        <v>217.34693877551021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196</v>
      </c>
      <c r="E112" s="60">
        <f t="shared" si="20"/>
        <v>426</v>
      </c>
      <c r="F112" s="45">
        <f t="shared" si="0"/>
        <v>217.34693877551021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196</v>
      </c>
      <c r="E117" s="194">
        <v>426</v>
      </c>
      <c r="F117" s="45">
        <f t="shared" si="0"/>
        <v>217.34693877551021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31578.94</v>
      </c>
      <c r="E134" s="60">
        <f t="shared" si="25"/>
        <v>58255.23</v>
      </c>
      <c r="F134" s="45">
        <f t="shared" ref="F134:F229" si="26">IF(D134&lt;&gt;0,IF(E134/D134&gt;=100,"&gt;&gt;100",E134/D134*100),"-")</f>
        <v>184.47493804415222</v>
      </c>
    </row>
    <row r="135" spans="1:6" ht="24" x14ac:dyDescent="0.2">
      <c r="A135" s="63">
        <v>671</v>
      </c>
      <c r="B135" s="182" t="s">
        <v>273</v>
      </c>
      <c r="C135" s="247" t="s">
        <v>274</v>
      </c>
      <c r="D135" s="60">
        <f t="shared" ref="D135:E135" si="27">SUM(D136:D138)</f>
        <v>31578.94</v>
      </c>
      <c r="E135" s="60">
        <f t="shared" si="27"/>
        <v>58255.23</v>
      </c>
      <c r="F135" s="45">
        <f t="shared" si="26"/>
        <v>184.47493804415222</v>
      </c>
    </row>
    <row r="136" spans="1:6" ht="12.75" customHeight="1" x14ac:dyDescent="0.2">
      <c r="A136" s="63">
        <v>6711</v>
      </c>
      <c r="B136" s="65" t="s">
        <v>275</v>
      </c>
      <c r="C136" s="247" t="s">
        <v>276</v>
      </c>
      <c r="D136" s="194">
        <v>27328.94</v>
      </c>
      <c r="E136" s="194">
        <v>53314.8</v>
      </c>
      <c r="F136" s="45">
        <f t="shared" si="26"/>
        <v>195.08550276739604</v>
      </c>
    </row>
    <row r="137" spans="1:6" ht="24" x14ac:dyDescent="0.2">
      <c r="A137" s="63">
        <v>6712</v>
      </c>
      <c r="B137" s="182" t="s">
        <v>277</v>
      </c>
      <c r="C137" s="247" t="s">
        <v>278</v>
      </c>
      <c r="D137" s="194">
        <v>4250</v>
      </c>
      <c r="E137" s="194">
        <v>4940.43</v>
      </c>
      <c r="F137" s="45">
        <f t="shared" si="26"/>
        <v>116.24541176470589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33367.51</v>
      </c>
      <c r="E152" s="60">
        <f>E153+E164+E202+E221+E230+E262+E273</f>
        <v>77597.58</v>
      </c>
      <c r="F152" s="45">
        <f t="shared" si="26"/>
        <v>232.55430207408347</v>
      </c>
    </row>
    <row r="153" spans="1:6" ht="12.75" customHeight="1" x14ac:dyDescent="0.2">
      <c r="A153" s="63">
        <v>31</v>
      </c>
      <c r="B153" s="64" t="s">
        <v>308</v>
      </c>
      <c r="C153" s="247" t="s">
        <v>309</v>
      </c>
      <c r="D153" s="60">
        <f t="shared" ref="D153:E153" si="30">D154+D159+D160</f>
        <v>18701.240000000002</v>
      </c>
      <c r="E153" s="60">
        <f t="shared" si="30"/>
        <v>38212.57</v>
      </c>
      <c r="F153" s="45">
        <f t="shared" si="26"/>
        <v>204.33174484686575</v>
      </c>
    </row>
    <row r="154" spans="1:6" ht="12.75" customHeight="1" x14ac:dyDescent="0.2">
      <c r="A154" s="63">
        <v>311</v>
      </c>
      <c r="B154" s="64" t="s">
        <v>310</v>
      </c>
      <c r="C154" s="247" t="s">
        <v>311</v>
      </c>
      <c r="D154" s="60">
        <f t="shared" ref="D154:E154" si="31">SUM(D155:D158)</f>
        <v>14833.69</v>
      </c>
      <c r="E154" s="60">
        <f t="shared" si="31"/>
        <v>31495.72</v>
      </c>
      <c r="F154" s="45">
        <f t="shared" si="26"/>
        <v>212.32559127229976</v>
      </c>
    </row>
    <row r="155" spans="1:6" ht="12.75" customHeight="1" x14ac:dyDescent="0.2">
      <c r="A155" s="63">
        <v>3111</v>
      </c>
      <c r="B155" s="64" t="s">
        <v>312</v>
      </c>
      <c r="C155" s="247" t="s">
        <v>313</v>
      </c>
      <c r="D155" s="194">
        <v>14833.69</v>
      </c>
      <c r="E155" s="194">
        <v>31495.72</v>
      </c>
      <c r="F155" s="45">
        <f t="shared" si="26"/>
        <v>212.32559127229976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1420</v>
      </c>
      <c r="E159" s="194">
        <v>1520</v>
      </c>
      <c r="F159" s="45">
        <f t="shared" si="26"/>
        <v>107.04225352112675</v>
      </c>
    </row>
    <row r="160" spans="1:6" ht="12.75" customHeight="1" x14ac:dyDescent="0.2">
      <c r="A160" s="63">
        <v>313</v>
      </c>
      <c r="B160" s="65" t="s">
        <v>322</v>
      </c>
      <c r="C160" s="247" t="s">
        <v>323</v>
      </c>
      <c r="D160" s="60">
        <f t="shared" ref="D160:E160" si="32">SUM(D161:D163)</f>
        <v>2447.5500000000002</v>
      </c>
      <c r="E160" s="60">
        <f t="shared" si="32"/>
        <v>5196.8500000000004</v>
      </c>
      <c r="F160" s="45">
        <f t="shared" si="26"/>
        <v>212.32865518579806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2447.5500000000002</v>
      </c>
      <c r="E162" s="194">
        <v>5196.8500000000004</v>
      </c>
      <c r="F162" s="45">
        <f t="shared" si="26"/>
        <v>212.32865518579806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14451.8</v>
      </c>
      <c r="E164" s="60">
        <f>E165+E170+E178+E188+E189+E194</f>
        <v>39111.1</v>
      </c>
      <c r="F164" s="45">
        <f t="shared" si="26"/>
        <v>270.63134004068695</v>
      </c>
    </row>
    <row r="165" spans="1:6" ht="12.75" customHeight="1" x14ac:dyDescent="0.2">
      <c r="A165" s="63">
        <v>321</v>
      </c>
      <c r="B165" s="64" t="s">
        <v>332</v>
      </c>
      <c r="C165" s="247" t="s">
        <v>333</v>
      </c>
      <c r="D165" s="60">
        <f t="shared" ref="D165:E165" si="33">SUM(D166:D169)</f>
        <v>2502.75</v>
      </c>
      <c r="E165" s="60">
        <f t="shared" si="33"/>
        <v>3990.38</v>
      </c>
      <c r="F165" s="45">
        <f t="shared" si="26"/>
        <v>159.43981620217761</v>
      </c>
    </row>
    <row r="166" spans="1:6" ht="12.75" customHeight="1" x14ac:dyDescent="0.2">
      <c r="A166" s="63">
        <v>3211</v>
      </c>
      <c r="B166" s="64" t="s">
        <v>334</v>
      </c>
      <c r="C166" s="247" t="s">
        <v>335</v>
      </c>
      <c r="D166" s="194">
        <v>1271.3</v>
      </c>
      <c r="E166" s="194">
        <v>329.8</v>
      </c>
      <c r="F166" s="45">
        <f t="shared" si="26"/>
        <v>25.94194918587273</v>
      </c>
    </row>
    <row r="167" spans="1:6" ht="12.75" customHeight="1" x14ac:dyDescent="0.2">
      <c r="A167" s="63">
        <v>3212</v>
      </c>
      <c r="B167" s="64" t="s">
        <v>336</v>
      </c>
      <c r="C167" s="247" t="s">
        <v>337</v>
      </c>
      <c r="D167" s="194">
        <v>1231.45</v>
      </c>
      <c r="E167" s="194">
        <v>3660.58</v>
      </c>
      <c r="F167" s="45">
        <f t="shared" si="26"/>
        <v>297.25770433229115</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939.42000000000007</v>
      </c>
      <c r="E170" s="60">
        <f t="shared" si="34"/>
        <v>1693.9299999999998</v>
      </c>
      <c r="F170" s="45">
        <f t="shared" si="26"/>
        <v>180.31657831427898</v>
      </c>
    </row>
    <row r="171" spans="1:6" ht="12.75" customHeight="1" x14ac:dyDescent="0.2">
      <c r="A171" s="63">
        <v>3221</v>
      </c>
      <c r="B171" s="64" t="s">
        <v>344</v>
      </c>
      <c r="C171" s="247" t="s">
        <v>345</v>
      </c>
      <c r="D171" s="194">
        <v>323.73</v>
      </c>
      <c r="E171" s="194">
        <v>856.4</v>
      </c>
      <c r="F171" s="45">
        <f t="shared" si="26"/>
        <v>264.54143885336543</v>
      </c>
    </row>
    <row r="172" spans="1:6" ht="12.75" customHeight="1" x14ac:dyDescent="0.2">
      <c r="A172" s="63">
        <v>3222</v>
      </c>
      <c r="B172" s="64" t="s">
        <v>346</v>
      </c>
      <c r="C172" s="247" t="s">
        <v>347</v>
      </c>
      <c r="D172" s="194">
        <v>0</v>
      </c>
      <c r="E172" s="194">
        <v>45.3</v>
      </c>
      <c r="F172" s="45" t="str">
        <f t="shared" si="26"/>
        <v>-</v>
      </c>
    </row>
    <row r="173" spans="1:6" ht="12.75" customHeight="1" x14ac:dyDescent="0.2">
      <c r="A173" s="63">
        <v>3223</v>
      </c>
      <c r="B173" s="65" t="s">
        <v>348</v>
      </c>
      <c r="C173" s="247" t="s">
        <v>349</v>
      </c>
      <c r="D173" s="194">
        <v>615.69000000000005</v>
      </c>
      <c r="E173" s="194">
        <v>792.23</v>
      </c>
      <c r="F173" s="45">
        <f t="shared" si="26"/>
        <v>128.67352076532021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9891.58</v>
      </c>
      <c r="E178" s="60">
        <f t="shared" si="35"/>
        <v>31558.58</v>
      </c>
      <c r="F178" s="45">
        <f t="shared" si="26"/>
        <v>319.0448846392589</v>
      </c>
    </row>
    <row r="179" spans="1:6" ht="12.75" customHeight="1" x14ac:dyDescent="0.2">
      <c r="A179" s="63">
        <v>3231</v>
      </c>
      <c r="B179" s="65" t="s">
        <v>360</v>
      </c>
      <c r="C179" s="247" t="s">
        <v>361</v>
      </c>
      <c r="D179" s="194">
        <v>590.13</v>
      </c>
      <c r="E179" s="194">
        <v>631.03</v>
      </c>
      <c r="F179" s="45">
        <f t="shared" si="26"/>
        <v>106.93067629166455</v>
      </c>
    </row>
    <row r="180" spans="1:6" ht="12.75" customHeight="1" x14ac:dyDescent="0.2">
      <c r="A180" s="63">
        <v>3232</v>
      </c>
      <c r="B180" s="65" t="s">
        <v>362</v>
      </c>
      <c r="C180" s="247" t="s">
        <v>363</v>
      </c>
      <c r="D180" s="194">
        <v>668.61</v>
      </c>
      <c r="E180" s="194">
        <v>404.91</v>
      </c>
      <c r="F180" s="45">
        <f t="shared" si="26"/>
        <v>60.55996769417149</v>
      </c>
    </row>
    <row r="181" spans="1:6" ht="12.75" customHeight="1" x14ac:dyDescent="0.2">
      <c r="A181" s="63">
        <v>3233</v>
      </c>
      <c r="B181" s="65" t="s">
        <v>364</v>
      </c>
      <c r="C181" s="247" t="s">
        <v>365</v>
      </c>
      <c r="D181" s="194">
        <v>40</v>
      </c>
      <c r="E181" s="194"/>
      <c r="F181" s="45">
        <f t="shared" si="26"/>
        <v>0</v>
      </c>
    </row>
    <row r="182" spans="1:6" ht="12.75" customHeight="1" x14ac:dyDescent="0.2">
      <c r="A182" s="63">
        <v>3234</v>
      </c>
      <c r="B182" s="65" t="s">
        <v>366</v>
      </c>
      <c r="C182" s="247" t="s">
        <v>367</v>
      </c>
      <c r="D182" s="194">
        <v>283.75</v>
      </c>
      <c r="E182" s="194">
        <v>292.54000000000002</v>
      </c>
      <c r="F182" s="45">
        <f t="shared" si="26"/>
        <v>103.09779735682821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5367.05</v>
      </c>
      <c r="E185" s="194">
        <v>10730.91</v>
      </c>
      <c r="F185" s="45">
        <f t="shared" si="26"/>
        <v>199.94056325169319</v>
      </c>
    </row>
    <row r="186" spans="1:6" ht="12.75" customHeight="1" x14ac:dyDescent="0.2">
      <c r="A186" s="63">
        <v>3238</v>
      </c>
      <c r="B186" s="64" t="s">
        <v>374</v>
      </c>
      <c r="C186" s="247" t="s">
        <v>375</v>
      </c>
      <c r="D186" s="194">
        <v>690.22</v>
      </c>
      <c r="E186" s="194">
        <v>1847.56</v>
      </c>
      <c r="F186" s="45">
        <f t="shared" si="26"/>
        <v>267.67697255947377</v>
      </c>
    </row>
    <row r="187" spans="1:6" ht="12.75" customHeight="1" x14ac:dyDescent="0.2">
      <c r="A187" s="63">
        <v>3239</v>
      </c>
      <c r="B187" s="64" t="s">
        <v>376</v>
      </c>
      <c r="C187" s="247" t="s">
        <v>377</v>
      </c>
      <c r="D187" s="194">
        <v>2251.8200000000002</v>
      </c>
      <c r="E187" s="194">
        <v>17651.63</v>
      </c>
      <c r="F187" s="45">
        <f t="shared" si="26"/>
        <v>783.88281478981446</v>
      </c>
    </row>
    <row r="188" spans="1:6" ht="12.75" customHeight="1" x14ac:dyDescent="0.2">
      <c r="A188" s="63">
        <v>324</v>
      </c>
      <c r="B188" s="64" t="s">
        <v>378</v>
      </c>
      <c r="C188" s="247" t="s">
        <v>379</v>
      </c>
      <c r="D188" s="194">
        <v>0</v>
      </c>
      <c r="E188" s="194">
        <v>526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1118.05</v>
      </c>
      <c r="E194" s="60">
        <f t="shared" si="36"/>
        <v>1342.21</v>
      </c>
      <c r="F194" s="45">
        <f t="shared" si="26"/>
        <v>120.04919279102009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1075.3699999999999</v>
      </c>
      <c r="E196" s="194">
        <v>959.06</v>
      </c>
      <c r="F196" s="45">
        <f t="shared" si="26"/>
        <v>89.18418776793105</v>
      </c>
    </row>
    <row r="197" spans="1:6" ht="12.75" customHeight="1" x14ac:dyDescent="0.2">
      <c r="A197" s="63">
        <v>3293</v>
      </c>
      <c r="B197" s="64" t="s">
        <v>396</v>
      </c>
      <c r="C197" s="247" t="s">
        <v>397</v>
      </c>
      <c r="D197" s="194">
        <v>9.5</v>
      </c>
      <c r="E197" s="194">
        <v>383.15</v>
      </c>
      <c r="F197" s="45">
        <f t="shared" si="26"/>
        <v>4033.1578947368421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33.18</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214.47</v>
      </c>
      <c r="E202" s="60">
        <f t="shared" si="37"/>
        <v>273.91000000000003</v>
      </c>
      <c r="F202" s="45">
        <f t="shared" si="26"/>
        <v>127.71483191122303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214.47</v>
      </c>
      <c r="E216" s="60">
        <f t="shared" si="40"/>
        <v>273.91000000000003</v>
      </c>
      <c r="F216" s="45">
        <f t="shared" si="26"/>
        <v>127.71483191122303</v>
      </c>
    </row>
    <row r="217" spans="1:6" ht="12.75" customHeight="1" x14ac:dyDescent="0.2">
      <c r="A217" s="63">
        <v>3431</v>
      </c>
      <c r="B217" s="182" t="s">
        <v>436</v>
      </c>
      <c r="C217" s="247" t="s">
        <v>437</v>
      </c>
      <c r="D217" s="194">
        <v>214.47</v>
      </c>
      <c r="E217" s="194">
        <v>273.61</v>
      </c>
      <c r="F217" s="45">
        <f t="shared" si="26"/>
        <v>127.57495220776801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0.3</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33367.51</v>
      </c>
      <c r="E299" s="60">
        <f>E152-E297+E298</f>
        <v>77597.58</v>
      </c>
      <c r="F299" s="45">
        <f t="shared" si="68"/>
        <v>232.55430207408347</v>
      </c>
    </row>
    <row r="300" spans="1:6" ht="12.75" customHeight="1" x14ac:dyDescent="0.2">
      <c r="A300" s="63" t="s">
        <v>582</v>
      </c>
      <c r="B300" s="64" t="s">
        <v>593</v>
      </c>
      <c r="C300" s="247" t="s">
        <v>594</v>
      </c>
      <c r="D300" s="60">
        <f>IF(D6&gt;=D299,D6-D299,0)</f>
        <v>22907.43</v>
      </c>
      <c r="E300" s="60">
        <f>IF(E6&gt;=E299,E6-E299,0)</f>
        <v>120116.15000000001</v>
      </c>
      <c r="F300" s="45">
        <f t="shared" si="68"/>
        <v>524.35454348218025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41912.21</v>
      </c>
      <c r="E302" s="194">
        <v>32473.7</v>
      </c>
      <c r="F302" s="45">
        <f t="shared" si="68"/>
        <v>77.480285577878149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32515.940000000002</v>
      </c>
      <c r="E360" s="60">
        <f t="shared" si="86"/>
        <v>129601.43000000001</v>
      </c>
      <c r="F360" s="45">
        <f t="shared" si="72"/>
        <v>398.57814351976293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15140.94</v>
      </c>
      <c r="E373" s="60">
        <f t="shared" si="90"/>
        <v>5748.7199999999993</v>
      </c>
      <c r="F373" s="45">
        <f t="shared" si="72"/>
        <v>37.968052181700735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15140.94</v>
      </c>
      <c r="E379" s="60">
        <f t="shared" si="92"/>
        <v>3898.72</v>
      </c>
      <c r="F379" s="45">
        <f t="shared" si="72"/>
        <v>25.749524137867262</v>
      </c>
    </row>
    <row r="380" spans="1:6" ht="12.75" customHeight="1" x14ac:dyDescent="0.2">
      <c r="A380" s="63">
        <v>4221</v>
      </c>
      <c r="B380" s="64" t="s">
        <v>648</v>
      </c>
      <c r="C380" s="247" t="s">
        <v>740</v>
      </c>
      <c r="D380" s="194">
        <v>170</v>
      </c>
      <c r="E380" s="194">
        <v>3898.72</v>
      </c>
      <c r="F380" s="45">
        <f t="shared" si="72"/>
        <v>2293.3647058823526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14970.94</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1850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v>1850</v>
      </c>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17375</v>
      </c>
      <c r="E412" s="60">
        <f t="shared" si="100"/>
        <v>123852.71</v>
      </c>
      <c r="F412" s="45">
        <f t="shared" si="72"/>
        <v>712.8213525179857</v>
      </c>
    </row>
    <row r="413" spans="1:6" ht="12.75" customHeight="1" x14ac:dyDescent="0.2">
      <c r="A413" s="63">
        <v>451</v>
      </c>
      <c r="B413" s="64" t="s">
        <v>785</v>
      </c>
      <c r="C413" s="247" t="s">
        <v>786</v>
      </c>
      <c r="D413" s="194">
        <v>17375</v>
      </c>
      <c r="E413" s="194">
        <v>123852.71</v>
      </c>
      <c r="F413" s="45">
        <f t="shared" si="72"/>
        <v>712.8213525179857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32515.940000000002</v>
      </c>
      <c r="E418" s="60">
        <f t="shared" si="102"/>
        <v>129601.43000000001</v>
      </c>
      <c r="F418" s="45">
        <f t="shared" si="72"/>
        <v>398.57814351976293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51820.31</v>
      </c>
      <c r="E420" s="194">
        <v>51990.31</v>
      </c>
      <c r="F420" s="45">
        <f t="shared" si="72"/>
        <v>100.32805670209228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56274.94</v>
      </c>
      <c r="E422" s="60">
        <f>E6+E308</f>
        <v>197713.73</v>
      </c>
      <c r="F422" s="45">
        <f t="shared" si="72"/>
        <v>351.33530129041452</v>
      </c>
    </row>
    <row r="423" spans="1:6" ht="12.75" customHeight="1" x14ac:dyDescent="0.2">
      <c r="A423" s="63" t="s">
        <v>582</v>
      </c>
      <c r="B423" s="64" t="s">
        <v>805</v>
      </c>
      <c r="C423" s="247" t="s">
        <v>806</v>
      </c>
      <c r="D423" s="60">
        <f t="shared" ref="D423:E423" si="103">D299+D360</f>
        <v>65883.450000000012</v>
      </c>
      <c r="E423" s="60">
        <f t="shared" si="103"/>
        <v>207199.01</v>
      </c>
      <c r="F423" s="45">
        <f t="shared" si="72"/>
        <v>314.49326044704702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9608.5100000000093</v>
      </c>
      <c r="E425" s="60">
        <f t="shared" si="105"/>
        <v>9485.2799999999988</v>
      </c>
      <c r="F425" s="45">
        <f t="shared" si="72"/>
        <v>98.717491057406292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9908.0999999999985</v>
      </c>
      <c r="E427" s="60">
        <f t="shared" si="107"/>
        <v>19516.609999999997</v>
      </c>
      <c r="F427" s="45">
        <f t="shared" si="72"/>
        <v>196.97631231013008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56274.94</v>
      </c>
      <c r="E643" s="60">
        <f>E422+E430</f>
        <v>197713.73</v>
      </c>
      <c r="F643" s="45">
        <f t="shared" si="109"/>
        <v>351.33530129041452</v>
      </c>
    </row>
    <row r="644" spans="1:6" ht="12.75" customHeight="1" x14ac:dyDescent="0.2">
      <c r="A644" s="63" t="s">
        <v>582</v>
      </c>
      <c r="B644" s="64" t="s">
        <v>1238</v>
      </c>
      <c r="C644" s="247" t="s">
        <v>1239</v>
      </c>
      <c r="D644" s="60">
        <f>D423+D535</f>
        <v>65883.450000000012</v>
      </c>
      <c r="E644" s="60">
        <f>E423+E535</f>
        <v>207199.01</v>
      </c>
      <c r="F644" s="45">
        <f t="shared" si="109"/>
        <v>314.49326044704702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9608.5100000000093</v>
      </c>
      <c r="E646" s="60">
        <f t="shared" si="164"/>
        <v>9485.2799999999988</v>
      </c>
      <c r="F646" s="45">
        <f t="shared" si="109"/>
        <v>98.717491057406292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9908.0999999999985</v>
      </c>
      <c r="E648" s="60">
        <f>IF(E427-E426+E642-E641&gt;=0,E427-E426+E642-E641,0)</f>
        <v>19516.609999999997</v>
      </c>
      <c r="F648" s="45">
        <f t="shared" si="109"/>
        <v>196.97631231013008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19516.610000000008</v>
      </c>
      <c r="E650" s="60">
        <f t="shared" si="166"/>
        <v>29001.889999999996</v>
      </c>
      <c r="F650" s="45">
        <f t="shared" si="109"/>
        <v>148.60106340189193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816.13</v>
      </c>
      <c r="E653" s="194">
        <v>2278.5500000000002</v>
      </c>
      <c r="F653" s="45">
        <f t="shared" ref="F653:F740" si="167">IF(D653&lt;&gt;0,IF(E653/D653&gt;=100,"&gt;&gt;100",E653/D653*100),"-")</f>
        <v>279.18958989376694</v>
      </c>
    </row>
    <row r="654" spans="1:6" ht="12.75" customHeight="1" x14ac:dyDescent="0.2">
      <c r="A654" s="63" t="s">
        <v>1257</v>
      </c>
      <c r="B654" s="64" t="s">
        <v>1258</v>
      </c>
      <c r="C654" s="247" t="s">
        <v>1257</v>
      </c>
      <c r="D654" s="194">
        <v>59243.31</v>
      </c>
      <c r="E654" s="194">
        <v>196689.41</v>
      </c>
      <c r="F654" s="45">
        <f t="shared" si="167"/>
        <v>332.00273583633327</v>
      </c>
    </row>
    <row r="655" spans="1:6" ht="12.75" customHeight="1" x14ac:dyDescent="0.2">
      <c r="A655" s="63" t="s">
        <v>1259</v>
      </c>
      <c r="B655" s="64" t="s">
        <v>1260</v>
      </c>
      <c r="C655" s="247" t="s">
        <v>1259</v>
      </c>
      <c r="D655" s="194">
        <v>57780.89</v>
      </c>
      <c r="E655" s="194">
        <v>73674.86</v>
      </c>
      <c r="F655" s="45">
        <f t="shared" si="167"/>
        <v>127.5073125387996</v>
      </c>
    </row>
    <row r="656" spans="1:6" ht="24" x14ac:dyDescent="0.2">
      <c r="A656" s="63">
        <v>11</v>
      </c>
      <c r="B656" s="64" t="s">
        <v>1261</v>
      </c>
      <c r="C656" s="247" t="s">
        <v>1262</v>
      </c>
      <c r="D656" s="60">
        <f t="shared" ref="D656:E656" si="168">+D653+D654-D655</f>
        <v>2278.5499999999956</v>
      </c>
      <c r="E656" s="60">
        <f t="shared" si="168"/>
        <v>125293.09999999999</v>
      </c>
      <c r="F656" s="45">
        <f t="shared" si="167"/>
        <v>5498.8084527440797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10532.45</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3000</v>
      </c>
      <c r="E683" s="192">
        <v>1200</v>
      </c>
      <c r="F683" s="71">
        <f t="shared" si="167"/>
        <v>40</v>
      </c>
    </row>
    <row r="684" spans="1:6" ht="24" x14ac:dyDescent="0.2">
      <c r="A684" s="70">
        <v>63613</v>
      </c>
      <c r="B684" s="182" t="s">
        <v>1318</v>
      </c>
      <c r="C684" s="278" t="s">
        <v>1319</v>
      </c>
      <c r="D684" s="192">
        <v>0</v>
      </c>
      <c r="E684" s="192">
        <v>6800</v>
      </c>
      <c r="F684" s="71" t="str">
        <f t="shared" si="167"/>
        <v>-</v>
      </c>
    </row>
    <row r="685" spans="1:6" ht="24" x14ac:dyDescent="0.2">
      <c r="A685" s="63">
        <v>63622</v>
      </c>
      <c r="B685" s="244" t="s">
        <v>1320</v>
      </c>
      <c r="C685" s="247" t="s">
        <v>1321</v>
      </c>
      <c r="D685" s="194">
        <v>20000</v>
      </c>
      <c r="E685" s="194">
        <v>120500</v>
      </c>
      <c r="F685" s="45">
        <f t="shared" si="167"/>
        <v>602.5</v>
      </c>
    </row>
    <row r="686" spans="1:6" ht="24" x14ac:dyDescent="0.2">
      <c r="A686" s="63">
        <v>63623</v>
      </c>
      <c r="B686" s="244" t="s">
        <v>1322</v>
      </c>
      <c r="C686" s="247" t="s">
        <v>1323</v>
      </c>
      <c r="D686" s="194">
        <v>1500</v>
      </c>
      <c r="E686" s="194">
        <v>0</v>
      </c>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133</v>
      </c>
      <c r="E724" s="192">
        <v>354</v>
      </c>
      <c r="F724" s="71">
        <f t="shared" si="167"/>
        <v>266.16541353383457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3311.63</v>
      </c>
      <c r="E737" s="194">
        <v>768.19</v>
      </c>
      <c r="F737" s="45">
        <f t="shared" si="167"/>
        <v>23.196733934648499</v>
      </c>
    </row>
    <row r="738" spans="1:6" ht="12.75" customHeight="1" x14ac:dyDescent="0.2">
      <c r="A738" s="63" t="s">
        <v>1406</v>
      </c>
      <c r="B738" s="64" t="s">
        <v>1407</v>
      </c>
      <c r="C738" s="247" t="s">
        <v>1406</v>
      </c>
      <c r="D738" s="194">
        <v>0</v>
      </c>
      <c r="E738" s="194">
        <v>2119.44</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278630.96000000002</v>
      </c>
      <c r="E6" s="180">
        <f t="shared" si="0"/>
        <v>521084.37999999995</v>
      </c>
      <c r="F6" s="181">
        <f t="shared" ref="F6:F298" si="1">IF(D6&gt;0,IF(E6/D6&gt;=100,"&gt;&gt;100",E6/D6*100),"-")</f>
        <v>187.01596549069777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276281.89</v>
      </c>
      <c r="E7" s="79">
        <f t="shared" si="2"/>
        <v>395724.63999999996</v>
      </c>
      <c r="F7" s="71">
        <f t="shared" si="1"/>
        <v>143.23220389146749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276281.89</v>
      </c>
      <c r="E12" s="79">
        <f t="shared" si="3"/>
        <v>395724.63999999996</v>
      </c>
      <c r="F12" s="71">
        <f t="shared" si="1"/>
        <v>143.23220389146749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212573.83000000002</v>
      </c>
      <c r="E13" s="79">
        <f t="shared" si="4"/>
        <v>331600.99</v>
      </c>
      <c r="F13" s="71">
        <f t="shared" si="1"/>
        <v>155.99332711839457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183046.53</v>
      </c>
      <c r="E15" s="192">
        <v>183046.53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62195.26</v>
      </c>
      <c r="E17" s="192">
        <v>186047.97</v>
      </c>
      <c r="F17" s="71">
        <f t="shared" si="1"/>
        <v>299.13528780167491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32667.96</v>
      </c>
      <c r="E18" s="192">
        <v>37493.51</v>
      </c>
      <c r="F18" s="71">
        <f t="shared" si="1"/>
        <v>114.771507005641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28165.37000000001</v>
      </c>
      <c r="E19" s="79">
        <f t="shared" si="5"/>
        <v>26730.959999999992</v>
      </c>
      <c r="F19" s="71">
        <f t="shared" si="1"/>
        <v>94.907185668073893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61852.73</v>
      </c>
      <c r="E20" s="192">
        <v>65751.45</v>
      </c>
      <c r="F20" s="71">
        <f t="shared" si="1"/>
        <v>106.30323026970676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22768.23</v>
      </c>
      <c r="E22" s="192">
        <v>22768.23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2031.45</v>
      </c>
      <c r="E24" s="192">
        <v>2031.45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18559.05</v>
      </c>
      <c r="E26" s="192">
        <v>18559.05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77046.09</v>
      </c>
      <c r="E28" s="192">
        <v>82379.22</v>
      </c>
      <c r="F28" s="71">
        <f t="shared" si="1"/>
        <v>106.92199954598604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7829.4</v>
      </c>
      <c r="E30" s="192">
        <v>7829.4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7829.4</v>
      </c>
      <c r="E34" s="192">
        <v>7829.4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35505.199999999997</v>
      </c>
      <c r="E35" s="79">
        <f t="shared" si="7"/>
        <v>37355.199999999997</v>
      </c>
      <c r="F35" s="71">
        <f t="shared" si="1"/>
        <v>105.21050437682369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35505.199999999997</v>
      </c>
      <c r="E38" s="192">
        <v>37355.199999999997</v>
      </c>
      <c r="F38" s="71">
        <f t="shared" si="1"/>
        <v>105.21050437682369</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37.489999999997963</v>
      </c>
      <c r="E45" s="79">
        <f t="shared" si="9"/>
        <v>37.489999999997963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257.14999999999998</v>
      </c>
      <c r="E47" s="192">
        <v>257.14999999999998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2023.08</v>
      </c>
      <c r="E48" s="192">
        <v>2023.08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13054.71</v>
      </c>
      <c r="E49" s="192">
        <v>13054.71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15297.45</v>
      </c>
      <c r="E50" s="192">
        <v>15297.45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2709.88</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2709.88</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2349.0699999999997</v>
      </c>
      <c r="E69" s="79">
        <f>E70+E82+E88+E119+E135+E147+E165+E171</f>
        <v>125359.74</v>
      </c>
      <c r="F69" s="71">
        <f t="shared" si="1"/>
        <v>5336.5689400486162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2278.5499999999997</v>
      </c>
      <c r="E70" s="79">
        <f t="shared" si="12"/>
        <v>125293.1</v>
      </c>
      <c r="F70" s="71">
        <f t="shared" si="1"/>
        <v>5498.8084527440706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2250.2199999999998</v>
      </c>
      <c r="E71" s="79">
        <f t="shared" si="13"/>
        <v>125241.69</v>
      </c>
      <c r="F71" s="71">
        <f t="shared" si="1"/>
        <v>5565.7531263609781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2250.2199999999998</v>
      </c>
      <c r="E73" s="192">
        <v>125241.69</v>
      </c>
      <c r="F73" s="71">
        <f t="shared" si="1"/>
        <v>5565.7531263609781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28.33</v>
      </c>
      <c r="E80" s="192">
        <v>51.41</v>
      </c>
      <c r="F80" s="71">
        <f t="shared" si="1"/>
        <v>181.46840804800564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70.52</v>
      </c>
      <c r="E82" s="79">
        <f>SUM(E83:E85)-E86+E87</f>
        <v>66.64</v>
      </c>
      <c r="F82" s="71">
        <f t="shared" si="1"/>
        <v>94.498014747589338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70.52</v>
      </c>
      <c r="E87" s="192">
        <v>66.64</v>
      </c>
      <c r="F87" s="71">
        <f t="shared" si="1"/>
        <v>94.498014747589338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278630.96000000002</v>
      </c>
      <c r="E176" s="79">
        <f>E177+E251</f>
        <v>521084.38</v>
      </c>
      <c r="F176" s="71">
        <f t="shared" si="1"/>
        <v>187.01596549069779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14242.43</v>
      </c>
      <c r="E177" s="79">
        <f>E178+E197+E203+E219+E247+E248</f>
        <v>146738.38</v>
      </c>
      <c r="F177" s="71">
        <f t="shared" si="1"/>
        <v>1030.2903366911405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6297.43</v>
      </c>
      <c r="E178" s="79">
        <f>SUM(E179:E181)+E185+E186+SUM(E194:E196)</f>
        <v>17160.669999999998</v>
      </c>
      <c r="F178" s="71">
        <f t="shared" si="1"/>
        <v>272.5027511222832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2729.34</v>
      </c>
      <c r="E179" s="192">
        <v>3518.22</v>
      </c>
      <c r="F179" s="71">
        <f t="shared" si="1"/>
        <v>128.90369100222031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2473.25</v>
      </c>
      <c r="E180" s="192">
        <v>13615.58</v>
      </c>
      <c r="F180" s="71">
        <f t="shared" si="1"/>
        <v>550.51369655311828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27.76</v>
      </c>
      <c r="E181" s="79">
        <f t="shared" si="28"/>
        <v>26.87</v>
      </c>
      <c r="F181" s="71">
        <f t="shared" si="1"/>
        <v>96.793948126801155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27.76</v>
      </c>
      <c r="E184" s="192">
        <v>26.87</v>
      </c>
      <c r="F184" s="71">
        <f t="shared" si="1"/>
        <v>96.793948126801155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1067.08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7945</v>
      </c>
      <c r="E197" s="79">
        <f>SUM(E198:E202)</f>
        <v>129577.71</v>
      </c>
      <c r="F197" s="71">
        <f t="shared" si="1"/>
        <v>1630.9340465701698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7945</v>
      </c>
      <c r="E199" s="192">
        <v>7225</v>
      </c>
      <c r="F199" s="71">
        <f t="shared" ref="F199:F202" si="30">IF(D199&gt;0,IF(E199/D199&gt;=100,"&gt;&gt;100",E199/D199*100),"-")</f>
        <v>90.937696664568918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122352.71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264388.53000000003</v>
      </c>
      <c r="E251" s="79">
        <f>+E252+E255-E264+E274+E291</f>
        <v>374346</v>
      </c>
      <c r="F251" s="71">
        <f t="shared" si="1"/>
        <v>141.58934958335746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283905.14</v>
      </c>
      <c r="E252" s="79">
        <f>E253-E254</f>
        <v>403347.89</v>
      </c>
      <c r="F252" s="71">
        <f t="shared" si="1"/>
        <v>142.07135876440984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283905.14</v>
      </c>
      <c r="E253" s="192">
        <v>403347.89</v>
      </c>
      <c r="F253" s="71">
        <f t="shared" si="1"/>
        <v>142.07135876440984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-19516.609999999997</v>
      </c>
      <c r="E255" s="79">
        <f>E256-E260</f>
        <v>-29001.89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32473.7</v>
      </c>
      <c r="E256" s="79">
        <f>SUM(E257:E259)</f>
        <v>23066.71</v>
      </c>
      <c r="F256" s="71">
        <f t="shared" si="1"/>
        <v>71.031973566301346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32473.7</v>
      </c>
      <c r="E257" s="192">
        <v>23066.71</v>
      </c>
      <c r="F257" s="71">
        <f t="shared" si="1"/>
        <v>71.031973566301346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51990.31</v>
      </c>
      <c r="E260" s="79">
        <f>SUM(E261:E263)</f>
        <v>52068.6</v>
      </c>
      <c r="F260" s="71">
        <f t="shared" si="1"/>
        <v>100.15058575338367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51990.31</v>
      </c>
      <c r="E262" s="192">
        <v>52068.6</v>
      </c>
      <c r="F262" s="71">
        <f t="shared" si="1"/>
        <v>100.15058575338367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46.3</v>
      </c>
      <c r="E309" s="192">
        <v>42.42</v>
      </c>
      <c r="F309" s="71">
        <f t="shared" si="43"/>
        <v>91.61987041036717</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24.22</v>
      </c>
      <c r="E311" s="192">
        <v>24.22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6297.43</v>
      </c>
      <c r="E337" s="192">
        <v>17160.669999999998</v>
      </c>
      <c r="F337" s="71">
        <f t="shared" si="43"/>
        <v>272.5027511222832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7945</v>
      </c>
      <c r="E339" s="192">
        <v>129577.71</v>
      </c>
      <c r="F339" s="71">
        <f t="shared" si="43"/>
        <v>1630.9340465701698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6"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65883.45</v>
      </c>
      <c r="E107" s="60">
        <f t="shared" si="21"/>
        <v>207199.01</v>
      </c>
      <c r="F107" s="45">
        <f t="shared" si="1"/>
        <v>314.49326044704702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65883.45</v>
      </c>
      <c r="E109" s="194">
        <v>207199.01</v>
      </c>
      <c r="F109" s="45">
        <f t="shared" si="1"/>
        <v>314.49326044704702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65883.45</v>
      </c>
      <c r="E141" s="81">
        <f t="shared" si="28"/>
        <v>207199.01</v>
      </c>
      <c r="F141" s="61">
        <f t="shared" si="1"/>
        <v>314.49326044704702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10158.68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10158.68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10158.68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10158.68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14242.43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264193.91000000003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57188.15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77404.33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38212.57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38918.15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273.61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129601.43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131697.96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58255.23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65474.01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37423.69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27775.82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7968.72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146738.38000000003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146738.38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17160.669999999998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129577.71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41304</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2026-02-02T11:27:54Z</cp:lastPrinted>
  <dcterms:created xsi:type="dcterms:W3CDTF">2022-04-01T05:14:30Z</dcterms:created>
  <dcterms:modified xsi:type="dcterms:W3CDTF">2026-02-02T11:44:35Z</dcterms:modified>
</cp:coreProperties>
</file>